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55" windowHeight="5610" activeTab="1"/>
  </bookViews>
  <sheets>
    <sheet name="Estaciones" sheetId="1" r:id="rId1"/>
    <sheet name="OSCE" sheetId="2" r:id="rId2"/>
    <sheet name="Notas Internado" sheetId="3" r:id="rId3"/>
  </sheets>
  <definedNames>
    <definedName name="_xlnm.Print_Area" localSheetId="2">'Notas Internado'!$B$2:$I$38</definedName>
    <definedName name="_xlnm.Print_Area" localSheetId="1">'OSCE'!$B$2:$S$40</definedName>
  </definedNames>
  <calcPr fullCalcOnLoad="1"/>
</workbook>
</file>

<file path=xl/sharedStrings.xml><?xml version="1.0" encoding="utf-8"?>
<sst xmlns="http://schemas.openxmlformats.org/spreadsheetml/2006/main" count="780" uniqueCount="379">
  <si>
    <t>Niño</t>
  </si>
  <si>
    <t>Pat GES</t>
  </si>
  <si>
    <t>Salud Mental</t>
  </si>
  <si>
    <t>Mater</t>
  </si>
  <si>
    <t>Urgencia</t>
  </si>
  <si>
    <t>Descanso</t>
  </si>
  <si>
    <t>GS</t>
  </si>
  <si>
    <t>LG</t>
  </si>
  <si>
    <t>SR</t>
  </si>
  <si>
    <t>GM</t>
  </si>
  <si>
    <t>LB</t>
  </si>
  <si>
    <t>ER</t>
  </si>
  <si>
    <t>10 min</t>
  </si>
  <si>
    <t>ML C Def</t>
  </si>
  <si>
    <t>ML Lic Med</t>
  </si>
  <si>
    <t>Paciente</t>
  </si>
  <si>
    <t>Tema</t>
  </si>
  <si>
    <t>Est</t>
  </si>
  <si>
    <t>CS</t>
  </si>
  <si>
    <t>Prog Card Vasc</t>
  </si>
  <si>
    <t>Responsable</t>
  </si>
  <si>
    <t>Evaluador</t>
  </si>
  <si>
    <t>A</t>
  </si>
  <si>
    <t>B</t>
  </si>
  <si>
    <t>Dr Jaime Verdugo</t>
  </si>
  <si>
    <t>Dr José Godoy</t>
  </si>
  <si>
    <t>Guillermo Vidal</t>
  </si>
  <si>
    <t>Guido Sanchez</t>
  </si>
  <si>
    <t>Contenido</t>
  </si>
  <si>
    <t>Complicación Diab Mellitus</t>
  </si>
  <si>
    <t xml:space="preserve">Buzón </t>
  </si>
  <si>
    <t>No</t>
  </si>
  <si>
    <t>Manejo Flujo Vaginal</t>
  </si>
  <si>
    <t>Ma Katherine Herrera</t>
  </si>
  <si>
    <t>Dr Pedro Sanchez</t>
  </si>
  <si>
    <t>Pamela Mateluna</t>
  </si>
  <si>
    <t>Yandri Mateluna</t>
  </si>
  <si>
    <t>Certificado de Defunción</t>
  </si>
  <si>
    <t>Sr Esteban Irazoqui</t>
  </si>
  <si>
    <t>Equipo</t>
  </si>
  <si>
    <t>Si</t>
  </si>
  <si>
    <t>Licencia Médica</t>
  </si>
  <si>
    <t>Estado Nutricional</t>
  </si>
  <si>
    <t>Enf Guadalupe Rojas</t>
  </si>
  <si>
    <t>AS Viviana Gutierrez</t>
  </si>
  <si>
    <t>Insuf Respiratia Niño</t>
  </si>
  <si>
    <t>Dra Jessica Gallardo</t>
  </si>
  <si>
    <t>Sra Carmen G Romero</t>
  </si>
  <si>
    <t>Sindrome Coronario Agudo</t>
  </si>
  <si>
    <t>Dra Paula Martens</t>
  </si>
  <si>
    <t>Dra Eva Araya</t>
  </si>
  <si>
    <t>Episodio Depresivo</t>
  </si>
  <si>
    <t>Dra Ximena Ramírez</t>
  </si>
  <si>
    <t>Dr Leonardo García</t>
  </si>
  <si>
    <t>X</t>
  </si>
  <si>
    <t>15 min</t>
  </si>
  <si>
    <t>Total</t>
  </si>
  <si>
    <t>Aviso</t>
  </si>
  <si>
    <t>OSCE Internado Ambulatorio Grupo 1</t>
  </si>
  <si>
    <t>Estudiante</t>
  </si>
  <si>
    <t>Cuevas</t>
  </si>
  <si>
    <t>Herreros</t>
  </si>
  <si>
    <t>Oscar</t>
  </si>
  <si>
    <t xml:space="preserve">Davies </t>
  </si>
  <si>
    <t>Parot</t>
  </si>
  <si>
    <t>Catherin</t>
  </si>
  <si>
    <t>Gutierrez</t>
  </si>
  <si>
    <t>Lafrentz</t>
  </si>
  <si>
    <t>Lucas</t>
  </si>
  <si>
    <t>Letelier</t>
  </si>
  <si>
    <t>Cosmelli</t>
  </si>
  <si>
    <t>Camila</t>
  </si>
  <si>
    <t>Lira</t>
  </si>
  <si>
    <t>Orphanopoulos</t>
  </si>
  <si>
    <t>Nicolás</t>
  </si>
  <si>
    <t>Manríquez</t>
  </si>
  <si>
    <t>Vargas</t>
  </si>
  <si>
    <t>Fernando</t>
  </si>
  <si>
    <t>Acuña</t>
  </si>
  <si>
    <t>Ruz</t>
  </si>
  <si>
    <t>Javiera</t>
  </si>
  <si>
    <t>Doberti</t>
  </si>
  <si>
    <t>Dragnic</t>
  </si>
  <si>
    <t>M. Gabriela</t>
  </si>
  <si>
    <t>Fuentealba</t>
  </si>
  <si>
    <t>Cargill</t>
  </si>
  <si>
    <t>Andrea</t>
  </si>
  <si>
    <t>Ortega</t>
  </si>
  <si>
    <t>Pinto</t>
  </si>
  <si>
    <t>Consuelo</t>
  </si>
  <si>
    <t>Pohlhammer</t>
  </si>
  <si>
    <t>Iturra</t>
  </si>
  <si>
    <t>Simone</t>
  </si>
  <si>
    <t>Arancibia</t>
  </si>
  <si>
    <t>Henríquez</t>
  </si>
  <si>
    <t>Infante</t>
  </si>
  <si>
    <t>León</t>
  </si>
  <si>
    <t>Trinidad</t>
  </si>
  <si>
    <t>Muñiz</t>
  </si>
  <si>
    <t>Herrera</t>
  </si>
  <si>
    <t>Cristián</t>
  </si>
  <si>
    <t>Paccot</t>
  </si>
  <si>
    <t>Burnens</t>
  </si>
  <si>
    <t>Melanie</t>
  </si>
  <si>
    <t>Pizarro</t>
  </si>
  <si>
    <t>Francisca</t>
  </si>
  <si>
    <t>Mandujano</t>
  </si>
  <si>
    <t>Torres</t>
  </si>
  <si>
    <t>Felipe</t>
  </si>
  <si>
    <t>Zamorano</t>
  </si>
  <si>
    <t>Valenzuela</t>
  </si>
  <si>
    <t>Diego</t>
  </si>
  <si>
    <t>Salles</t>
  </si>
  <si>
    <t>Gandara</t>
  </si>
  <si>
    <t>Phillipe</t>
  </si>
  <si>
    <t>Vergara</t>
  </si>
  <si>
    <t>Flores</t>
  </si>
  <si>
    <t>Gallardo</t>
  </si>
  <si>
    <t>Villalobos</t>
  </si>
  <si>
    <t>Alvaro</t>
  </si>
  <si>
    <t>Sierra</t>
  </si>
  <si>
    <t>Simón</t>
  </si>
  <si>
    <t>Pamela</t>
  </si>
  <si>
    <t>Stambuk</t>
  </si>
  <si>
    <t>Buc</t>
  </si>
  <si>
    <t>Milena</t>
  </si>
  <si>
    <t>Astorga</t>
  </si>
  <si>
    <t>Tatiana</t>
  </si>
  <si>
    <t>Pola</t>
  </si>
  <si>
    <t>Segovia</t>
  </si>
  <si>
    <t>Constanza</t>
  </si>
  <si>
    <t>Del Valle</t>
  </si>
  <si>
    <t>Fernanda</t>
  </si>
  <si>
    <t>Gardella</t>
  </si>
  <si>
    <t>Eduardo</t>
  </si>
  <si>
    <t>Aldunce</t>
  </si>
  <si>
    <t>Soto</t>
  </si>
  <si>
    <t>María José</t>
  </si>
  <si>
    <t>Guede</t>
  </si>
  <si>
    <t>Rojas</t>
  </si>
  <si>
    <t>Daniela</t>
  </si>
  <si>
    <t>Schmith-Hebbel</t>
  </si>
  <si>
    <t>Niehaus</t>
  </si>
  <si>
    <t>Andrés</t>
  </si>
  <si>
    <t xml:space="preserve">Silva </t>
  </si>
  <si>
    <t>Bonometti</t>
  </si>
  <si>
    <t>Catalina</t>
  </si>
  <si>
    <t>Strodthoff</t>
  </si>
  <si>
    <t>Simunovic</t>
  </si>
  <si>
    <t>Kristel</t>
  </si>
  <si>
    <t>Nº</t>
  </si>
  <si>
    <t>Jaramillo</t>
  </si>
  <si>
    <t>Prom</t>
  </si>
  <si>
    <t>CV</t>
  </si>
  <si>
    <t>Nota</t>
  </si>
  <si>
    <t>teorica</t>
  </si>
  <si>
    <t>real</t>
  </si>
  <si>
    <t>promedio</t>
  </si>
  <si>
    <t>% nota 4</t>
  </si>
  <si>
    <t>nota 4</t>
  </si>
  <si>
    <t>m1</t>
  </si>
  <si>
    <t>b1</t>
  </si>
  <si>
    <t>m2</t>
  </si>
  <si>
    <t>b2</t>
  </si>
  <si>
    <t>Pauta 60 %</t>
  </si>
  <si>
    <t>Prueba 40%</t>
  </si>
  <si>
    <t>Examen Pretítulo</t>
  </si>
  <si>
    <t>Nota Internado</t>
  </si>
  <si>
    <t>Lewinsohn</t>
  </si>
  <si>
    <t>Joanna</t>
  </si>
  <si>
    <t>Mater Flujo Vaginal</t>
  </si>
  <si>
    <t>Niño Estado Nutricional</t>
  </si>
  <si>
    <t>Urgencia Sindr Coron Agudo</t>
  </si>
  <si>
    <t>Salud Mental Episodio depresivo</t>
  </si>
  <si>
    <t>Prog CVasc Complic Diab Mellitus</t>
  </si>
  <si>
    <t>xr</t>
  </si>
  <si>
    <t>corr interna</t>
  </si>
  <si>
    <t>Internado Ambulatorio 2009 - Rotación 1</t>
  </si>
  <si>
    <t>Internado Ambulatorio 2009 - Rotación 2</t>
  </si>
  <si>
    <t>OSCE Internado Ambulatorio Grupo 2</t>
  </si>
  <si>
    <t>Mater Incompatibilidad Rh</t>
  </si>
  <si>
    <t>Urgencia Adulto</t>
  </si>
  <si>
    <t>Circuito</t>
  </si>
  <si>
    <t>AZUL</t>
  </si>
  <si>
    <t>Complicación Pac Diabético</t>
  </si>
  <si>
    <t>Dra Francisca Rodríguez</t>
  </si>
  <si>
    <t>SI</t>
  </si>
  <si>
    <t>Neumonia Adquirida Com</t>
  </si>
  <si>
    <t>Mat Claudia Luna</t>
  </si>
  <si>
    <t>Problema Resp Sala IRA</t>
  </si>
  <si>
    <t>Nut Carla Duff</t>
  </si>
  <si>
    <t>Café</t>
  </si>
  <si>
    <t>Sindrome Diarreico Niño</t>
  </si>
  <si>
    <t>SI Pat Eval</t>
  </si>
  <si>
    <t>XR</t>
  </si>
  <si>
    <t>Embarazo Rh Negativo</t>
  </si>
  <si>
    <t>Nut Patricia Durán</t>
  </si>
  <si>
    <t xml:space="preserve">Mat Laura Muñoz </t>
  </si>
  <si>
    <t>12 min</t>
  </si>
  <si>
    <t>Docentes</t>
  </si>
  <si>
    <t>8:00 hrs</t>
  </si>
  <si>
    <t>9 min</t>
  </si>
  <si>
    <t>Internos</t>
  </si>
  <si>
    <t>8:15 hrs</t>
  </si>
  <si>
    <t>ROJO</t>
  </si>
  <si>
    <t>Rotacion 1</t>
  </si>
  <si>
    <t>Rotacion 2</t>
  </si>
  <si>
    <t>Aliste</t>
  </si>
  <si>
    <t>Moreno</t>
  </si>
  <si>
    <t>Cardenas</t>
  </si>
  <si>
    <t>Fuentes</t>
  </si>
  <si>
    <t>Danka</t>
  </si>
  <si>
    <t>Huerta</t>
  </si>
  <si>
    <t>Estrada</t>
  </si>
  <si>
    <t>Carolina</t>
  </si>
  <si>
    <t>Mingo</t>
  </si>
  <si>
    <t>Fernandez</t>
  </si>
  <si>
    <t>Grez</t>
  </si>
  <si>
    <t>Francisco</t>
  </si>
  <si>
    <t>Undurraga</t>
  </si>
  <si>
    <t>Ramón</t>
  </si>
  <si>
    <t>Yarad</t>
  </si>
  <si>
    <t>Auad</t>
  </si>
  <si>
    <t>María Fernanda</t>
  </si>
  <si>
    <t>Cavagnaro</t>
  </si>
  <si>
    <t>Arturo</t>
  </si>
  <si>
    <t>Del Solar</t>
  </si>
  <si>
    <t>Sebastián</t>
  </si>
  <si>
    <t>Correa</t>
  </si>
  <si>
    <t>José Manuel</t>
  </si>
  <si>
    <t>Mococain</t>
  </si>
  <si>
    <t>Mac-Iver</t>
  </si>
  <si>
    <t>Pablo</t>
  </si>
  <si>
    <t>Velasco</t>
  </si>
  <si>
    <t>Joaquín</t>
  </si>
  <si>
    <t>Wulf</t>
  </si>
  <si>
    <t>Ibañez</t>
  </si>
  <si>
    <t>Rodrigo</t>
  </si>
  <si>
    <t>Bravo</t>
  </si>
  <si>
    <t>Brossard</t>
  </si>
  <si>
    <t>Stephanie</t>
  </si>
  <si>
    <t>Kohn</t>
  </si>
  <si>
    <t>Bitran</t>
  </si>
  <si>
    <t>David</t>
  </si>
  <si>
    <t>Mezzano</t>
  </si>
  <si>
    <t>Puentes</t>
  </si>
  <si>
    <t>Gabriel</t>
  </si>
  <si>
    <t>Pulgar</t>
  </si>
  <si>
    <t>Morales</t>
  </si>
  <si>
    <t>Rodriguez</t>
  </si>
  <si>
    <t>Abraham</t>
  </si>
  <si>
    <t>Saavedra</t>
  </si>
  <si>
    <t>Nazer</t>
  </si>
  <si>
    <t>Salas</t>
  </si>
  <si>
    <t>Alvarado</t>
  </si>
  <si>
    <t>Camila Paz</t>
  </si>
  <si>
    <t>Celle</t>
  </si>
  <si>
    <t>Traverso</t>
  </si>
  <si>
    <t>Claudia</t>
  </si>
  <si>
    <t>Honorato</t>
  </si>
  <si>
    <t>Olivares</t>
  </si>
  <si>
    <t>Macarena</t>
  </si>
  <si>
    <t>Kutz</t>
  </si>
  <si>
    <t>Escobar</t>
  </si>
  <si>
    <t>Ana María</t>
  </si>
  <si>
    <t>Laage</t>
  </si>
  <si>
    <t>Vaccaro</t>
  </si>
  <si>
    <t>Barbara</t>
  </si>
  <si>
    <t>Berlec</t>
  </si>
  <si>
    <t>Tagle</t>
  </si>
  <si>
    <t>Reszczynski</t>
  </si>
  <si>
    <t>Maria Isabel</t>
  </si>
  <si>
    <t>Walker</t>
  </si>
  <si>
    <t>Labarca</t>
  </si>
  <si>
    <t>Bernardita</t>
  </si>
  <si>
    <t>Canals</t>
  </si>
  <si>
    <t>Magdalena</t>
  </si>
  <si>
    <t>Cordero</t>
  </si>
  <si>
    <t>Kolff</t>
  </si>
  <si>
    <t>Valeria</t>
  </si>
  <si>
    <t>Hermansen</t>
  </si>
  <si>
    <t>Ramirez</t>
  </si>
  <si>
    <t>Carlos</t>
  </si>
  <si>
    <t>Jara</t>
  </si>
  <si>
    <t>Jose Vicente</t>
  </si>
  <si>
    <t>Molina</t>
  </si>
  <si>
    <t>Alejandro</t>
  </si>
  <si>
    <t>Riesco</t>
  </si>
  <si>
    <t>Urrejola</t>
  </si>
  <si>
    <t>Benjamín</t>
  </si>
  <si>
    <t>Valdivieso</t>
  </si>
  <si>
    <t>Maria Ignacia</t>
  </si>
  <si>
    <t>Mora</t>
  </si>
  <si>
    <t>Clericus</t>
  </si>
  <si>
    <t>Quevedo</t>
  </si>
  <si>
    <t>Cepeda</t>
  </si>
  <si>
    <t>Rafael</t>
  </si>
  <si>
    <t>Riquelme</t>
  </si>
  <si>
    <t>Baechler</t>
  </si>
  <si>
    <t>José Luis</t>
  </si>
  <si>
    <t>Roa</t>
  </si>
  <si>
    <t>Lopez de Heredia</t>
  </si>
  <si>
    <t>Maria José</t>
  </si>
  <si>
    <t>Senociain</t>
  </si>
  <si>
    <t>Marzullo</t>
  </si>
  <si>
    <t>Britzmann</t>
  </si>
  <si>
    <t>Lewinson</t>
  </si>
  <si>
    <t>Niño Sindrome Diarreico</t>
  </si>
  <si>
    <t>C</t>
  </si>
  <si>
    <t>D</t>
  </si>
  <si>
    <t>E</t>
  </si>
  <si>
    <t>F</t>
  </si>
  <si>
    <t>G</t>
  </si>
  <si>
    <t>H</t>
  </si>
  <si>
    <t xml:space="preserve">Aliste  </t>
  </si>
  <si>
    <t xml:space="preserve">Andrea </t>
  </si>
  <si>
    <t xml:space="preserve">Bravo </t>
  </si>
  <si>
    <t xml:space="preserve">Maria Ignacia </t>
  </si>
  <si>
    <t xml:space="preserve">Britzmann </t>
  </si>
  <si>
    <t xml:space="preserve">Canals </t>
  </si>
  <si>
    <t xml:space="preserve">Magdalena </t>
  </si>
  <si>
    <t xml:space="preserve">Cardenas </t>
  </si>
  <si>
    <t xml:space="preserve">Celle </t>
  </si>
  <si>
    <t xml:space="preserve">Traverso </t>
  </si>
  <si>
    <t xml:space="preserve">Claudia </t>
  </si>
  <si>
    <t xml:space="preserve">Cordero </t>
  </si>
  <si>
    <t xml:space="preserve">Valeria </t>
  </si>
  <si>
    <t xml:space="preserve">Del Solar </t>
  </si>
  <si>
    <t xml:space="preserve">Torres </t>
  </si>
  <si>
    <t xml:space="preserve">Sebastián </t>
  </si>
  <si>
    <t xml:space="preserve">Fernandez </t>
  </si>
  <si>
    <t xml:space="preserve">Hermansen </t>
  </si>
  <si>
    <t xml:space="preserve">Carlos </t>
  </si>
  <si>
    <t xml:space="preserve">Honorato </t>
  </si>
  <si>
    <t xml:space="preserve">Macarena </t>
  </si>
  <si>
    <t xml:space="preserve">Huerta </t>
  </si>
  <si>
    <t xml:space="preserve">Carolina </t>
  </si>
  <si>
    <t xml:space="preserve">Jose Vicente </t>
  </si>
  <si>
    <t xml:space="preserve">Kohn </t>
  </si>
  <si>
    <t xml:space="preserve">Kutz </t>
  </si>
  <si>
    <t xml:space="preserve">Ana María </t>
  </si>
  <si>
    <t xml:space="preserve">Laage </t>
  </si>
  <si>
    <t xml:space="preserve">León </t>
  </si>
  <si>
    <t xml:space="preserve">Francisca </t>
  </si>
  <si>
    <t xml:space="preserve">Gabriel </t>
  </si>
  <si>
    <t xml:space="preserve">Mingo </t>
  </si>
  <si>
    <t xml:space="preserve">Mococain </t>
  </si>
  <si>
    <t xml:space="preserve">Mac-Iver </t>
  </si>
  <si>
    <t xml:space="preserve">Pablo </t>
  </si>
  <si>
    <t xml:space="preserve">Molina </t>
  </si>
  <si>
    <t xml:space="preserve">Alejandro </t>
  </si>
  <si>
    <t xml:space="preserve">Mora </t>
  </si>
  <si>
    <t xml:space="preserve">Diego </t>
  </si>
  <si>
    <t xml:space="preserve">Pinto </t>
  </si>
  <si>
    <t xml:space="preserve">Pulgar </t>
  </si>
  <si>
    <t xml:space="preserve">Constanza </t>
  </si>
  <si>
    <t xml:space="preserve">Quevedo </t>
  </si>
  <si>
    <t xml:space="preserve">Rafael </t>
  </si>
  <si>
    <t xml:space="preserve">Riesco </t>
  </si>
  <si>
    <t xml:space="preserve">Riquelme </t>
  </si>
  <si>
    <t xml:space="preserve">José Luis </t>
  </si>
  <si>
    <t xml:space="preserve">Roa </t>
  </si>
  <si>
    <t xml:space="preserve">Maria José </t>
  </si>
  <si>
    <t xml:space="preserve">Rodriguez </t>
  </si>
  <si>
    <t xml:space="preserve">Catalina </t>
  </si>
  <si>
    <t xml:space="preserve">Saavedra </t>
  </si>
  <si>
    <t xml:space="preserve">Javiera </t>
  </si>
  <si>
    <t xml:space="preserve">Salas </t>
  </si>
  <si>
    <t xml:space="preserve">Camila Paz </t>
  </si>
  <si>
    <t xml:space="preserve">Senociain </t>
  </si>
  <si>
    <t xml:space="preserve">Tagle </t>
  </si>
  <si>
    <t xml:space="preserve">Maria Isabel </t>
  </si>
  <si>
    <t xml:space="preserve">Undurraga </t>
  </si>
  <si>
    <t xml:space="preserve">Valenzuela </t>
  </si>
  <si>
    <t xml:space="preserve">Walker </t>
  </si>
  <si>
    <t xml:space="preserve">Bernardita </t>
  </si>
  <si>
    <t xml:space="preserve">Wulf </t>
  </si>
  <si>
    <t xml:space="preserve">Ibañez </t>
  </si>
  <si>
    <t xml:space="preserve">Rodrigo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</si>
</sst>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Lucida Sans Unicod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horizontal="center"/>
    </xf>
    <xf numFmtId="0" fontId="0" fillId="25" borderId="10" xfId="0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0" borderId="15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24" borderId="14" xfId="0" applyFont="1" applyFill="1" applyBorder="1" applyAlignment="1">
      <alignment horizontal="center" vertical="top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6" fillId="24" borderId="0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7" sqref="K7"/>
    </sheetView>
  </sheetViews>
  <sheetFormatPr defaultColWidth="11.421875" defaultRowHeight="15"/>
  <cols>
    <col min="2" max="2" width="6.140625" style="1" customWidth="1"/>
    <col min="3" max="3" width="20.57421875" style="0" customWidth="1"/>
    <col min="4" max="4" width="6.00390625" style="1" customWidth="1"/>
    <col min="5" max="5" width="26.00390625" style="1" customWidth="1"/>
    <col min="6" max="7" width="21.57421875" style="1" customWidth="1"/>
    <col min="8" max="8" width="20.7109375" style="1" customWidth="1"/>
    <col min="9" max="9" width="17.00390625" style="1" customWidth="1"/>
    <col min="10" max="10" width="16.57421875" style="0" customWidth="1"/>
  </cols>
  <sheetData>
    <row r="1" spans="1:11" ht="15">
      <c r="A1" s="16" t="s">
        <v>205</v>
      </c>
      <c r="B1" s="2" t="s">
        <v>17</v>
      </c>
      <c r="C1" s="2" t="s">
        <v>16</v>
      </c>
      <c r="D1" s="2" t="s">
        <v>18</v>
      </c>
      <c r="E1" s="2" t="s">
        <v>28</v>
      </c>
      <c r="F1" s="2" t="s">
        <v>20</v>
      </c>
      <c r="G1" s="2" t="s">
        <v>21</v>
      </c>
      <c r="H1" s="2" t="s">
        <v>21</v>
      </c>
      <c r="I1" s="2" t="s">
        <v>15</v>
      </c>
      <c r="J1" s="2" t="s">
        <v>15</v>
      </c>
      <c r="K1" s="2" t="s">
        <v>30</v>
      </c>
    </row>
    <row r="2" spans="2:11" ht="15">
      <c r="B2" s="2"/>
      <c r="C2" s="16"/>
      <c r="D2" s="2"/>
      <c r="E2" s="2"/>
      <c r="F2" s="2"/>
      <c r="G2" s="2" t="s">
        <v>22</v>
      </c>
      <c r="H2" s="2" t="s">
        <v>23</v>
      </c>
      <c r="I2" s="2" t="s">
        <v>22</v>
      </c>
      <c r="J2" s="2" t="s">
        <v>23</v>
      </c>
      <c r="K2" s="16"/>
    </row>
    <row r="3" spans="2:11" ht="15">
      <c r="B3" s="2">
        <v>1</v>
      </c>
      <c r="C3" s="16" t="s">
        <v>19</v>
      </c>
      <c r="D3" s="2" t="s">
        <v>9</v>
      </c>
      <c r="E3" s="2" t="s">
        <v>29</v>
      </c>
      <c r="F3" s="2" t="s">
        <v>24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31</v>
      </c>
    </row>
    <row r="4" spans="2:11" ht="15">
      <c r="B4" s="2">
        <v>7</v>
      </c>
      <c r="C4" s="16" t="s">
        <v>1</v>
      </c>
      <c r="D4" s="2" t="s">
        <v>7</v>
      </c>
      <c r="E4" s="2" t="s">
        <v>45</v>
      </c>
      <c r="F4" s="2" t="s">
        <v>47</v>
      </c>
      <c r="G4" s="2" t="s">
        <v>46</v>
      </c>
      <c r="H4" s="2" t="s">
        <v>47</v>
      </c>
      <c r="I4" s="2" t="s">
        <v>31</v>
      </c>
      <c r="J4" s="2" t="s">
        <v>31</v>
      </c>
      <c r="K4" s="2" t="s">
        <v>40</v>
      </c>
    </row>
    <row r="5" spans="2:11" ht="15">
      <c r="B5" s="2">
        <v>9</v>
      </c>
      <c r="C5" s="16" t="s">
        <v>2</v>
      </c>
      <c r="D5" s="2" t="s">
        <v>8</v>
      </c>
      <c r="E5" s="2" t="s">
        <v>51</v>
      </c>
      <c r="F5" s="2" t="s">
        <v>52</v>
      </c>
      <c r="G5" s="2" t="s">
        <v>52</v>
      </c>
      <c r="H5" s="2" t="s">
        <v>53</v>
      </c>
      <c r="I5" s="2" t="s">
        <v>54</v>
      </c>
      <c r="J5" s="2" t="s">
        <v>54</v>
      </c>
      <c r="K5" s="2" t="s">
        <v>31</v>
      </c>
    </row>
    <row r="6" spans="2:11" ht="15">
      <c r="B6" s="2">
        <v>4</v>
      </c>
      <c r="C6" s="16" t="s">
        <v>0</v>
      </c>
      <c r="D6" s="2" t="s">
        <v>6</v>
      </c>
      <c r="E6" s="2" t="s">
        <v>42</v>
      </c>
      <c r="F6" s="2" t="s">
        <v>43</v>
      </c>
      <c r="G6" s="2" t="s">
        <v>43</v>
      </c>
      <c r="H6" s="2" t="s">
        <v>44</v>
      </c>
      <c r="I6" s="2" t="s">
        <v>31</v>
      </c>
      <c r="J6" s="2" t="s">
        <v>31</v>
      </c>
      <c r="K6" s="2" t="s">
        <v>40</v>
      </c>
    </row>
    <row r="7" spans="2:11" ht="15">
      <c r="B7" s="2">
        <v>2</v>
      </c>
      <c r="C7" s="16" t="s">
        <v>3</v>
      </c>
      <c r="D7" s="2" t="s">
        <v>10</v>
      </c>
      <c r="E7" s="2" t="s">
        <v>32</v>
      </c>
      <c r="F7" s="2" t="s">
        <v>33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31</v>
      </c>
    </row>
    <row r="8" spans="2:11" ht="15">
      <c r="B8" s="2">
        <v>8</v>
      </c>
      <c r="C8" s="16" t="s">
        <v>4</v>
      </c>
      <c r="D8" s="2" t="s">
        <v>11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54</v>
      </c>
      <c r="J8" s="2" t="s">
        <v>54</v>
      </c>
      <c r="K8" s="2" t="s">
        <v>31</v>
      </c>
    </row>
    <row r="9" spans="2:11" ht="15">
      <c r="B9" s="2">
        <v>6</v>
      </c>
      <c r="C9" s="16" t="s">
        <v>14</v>
      </c>
      <c r="D9" s="2" t="s">
        <v>175</v>
      </c>
      <c r="E9" s="2" t="s">
        <v>41</v>
      </c>
      <c r="F9" s="2" t="s">
        <v>38</v>
      </c>
      <c r="G9" s="2" t="s">
        <v>39</v>
      </c>
      <c r="H9" s="2" t="s">
        <v>39</v>
      </c>
      <c r="I9" s="2" t="s">
        <v>31</v>
      </c>
      <c r="J9" s="2" t="s">
        <v>31</v>
      </c>
      <c r="K9" s="2" t="s">
        <v>40</v>
      </c>
    </row>
    <row r="10" spans="2:11" ht="15">
      <c r="B10" s="2">
        <v>3</v>
      </c>
      <c r="C10" s="16" t="s">
        <v>13</v>
      </c>
      <c r="D10" s="2" t="s">
        <v>175</v>
      </c>
      <c r="E10" s="2" t="s">
        <v>37</v>
      </c>
      <c r="F10" s="2" t="s">
        <v>38</v>
      </c>
      <c r="G10" s="2" t="s">
        <v>39</v>
      </c>
      <c r="H10" s="2" t="s">
        <v>39</v>
      </c>
      <c r="I10" s="2" t="s">
        <v>31</v>
      </c>
      <c r="J10" s="2" t="s">
        <v>31</v>
      </c>
      <c r="K10" s="2" t="s">
        <v>40</v>
      </c>
    </row>
    <row r="11" spans="2:11" ht="15">
      <c r="B11" s="2">
        <v>5</v>
      </c>
      <c r="C11" s="16" t="s">
        <v>5</v>
      </c>
      <c r="D11" s="2"/>
      <c r="E11" s="2"/>
      <c r="F11" s="2"/>
      <c r="G11" s="2"/>
      <c r="H11" s="2"/>
      <c r="I11" s="2"/>
      <c r="J11" s="16"/>
      <c r="K11" s="16"/>
    </row>
    <row r="12" spans="2:11" ht="15">
      <c r="B12" s="2"/>
      <c r="C12" s="16"/>
      <c r="D12" s="2"/>
      <c r="E12" s="2"/>
      <c r="F12" s="2"/>
      <c r="G12" s="2"/>
      <c r="H12" s="2"/>
      <c r="I12" s="2"/>
      <c r="J12" s="16"/>
      <c r="K12" s="16"/>
    </row>
    <row r="13" spans="2:11" ht="15">
      <c r="B13" s="2" t="s">
        <v>56</v>
      </c>
      <c r="C13" s="16" t="s">
        <v>55</v>
      </c>
      <c r="D13" s="2"/>
      <c r="E13" s="2"/>
      <c r="F13" s="2"/>
      <c r="G13" s="2"/>
      <c r="H13" s="2"/>
      <c r="I13" s="2"/>
      <c r="J13" s="16"/>
      <c r="K13" s="16"/>
    </row>
    <row r="14" spans="2:11" ht="15">
      <c r="B14" s="37" t="s">
        <v>57</v>
      </c>
      <c r="C14" s="35" t="s">
        <v>12</v>
      </c>
      <c r="D14" s="37"/>
      <c r="E14" s="37"/>
      <c r="F14" s="37"/>
      <c r="G14" s="37"/>
      <c r="H14" s="37"/>
      <c r="I14" s="37"/>
      <c r="J14" s="35"/>
      <c r="K14" s="35"/>
    </row>
    <row r="15" spans="1:11" ht="15">
      <c r="A15" s="16" t="s">
        <v>206</v>
      </c>
      <c r="B15" s="2"/>
      <c r="C15" s="16"/>
      <c r="D15" s="2"/>
      <c r="E15" s="2"/>
      <c r="F15" s="2"/>
      <c r="G15" s="2"/>
      <c r="H15" s="2"/>
      <c r="I15" s="2"/>
      <c r="J15" s="16"/>
      <c r="K15" s="16"/>
    </row>
    <row r="16" spans="1:11" ht="15">
      <c r="A16" s="35" t="s">
        <v>182</v>
      </c>
      <c r="B16" s="2" t="s">
        <v>17</v>
      </c>
      <c r="C16" s="2" t="s">
        <v>16</v>
      </c>
      <c r="D16" s="2" t="s">
        <v>18</v>
      </c>
      <c r="E16" s="2" t="s">
        <v>28</v>
      </c>
      <c r="F16" s="2" t="s">
        <v>20</v>
      </c>
      <c r="G16" s="2" t="s">
        <v>21</v>
      </c>
      <c r="H16" s="2" t="s">
        <v>21</v>
      </c>
      <c r="I16" s="2" t="s">
        <v>15</v>
      </c>
      <c r="J16" s="2" t="s">
        <v>15</v>
      </c>
      <c r="K16" s="2" t="s">
        <v>30</v>
      </c>
    </row>
    <row r="17" spans="1:11" ht="15">
      <c r="A17" s="15">
        <v>1</v>
      </c>
      <c r="B17" s="2"/>
      <c r="C17" s="16"/>
      <c r="D17" s="2"/>
      <c r="E17" s="2"/>
      <c r="F17" s="2"/>
      <c r="G17" s="2" t="s">
        <v>22</v>
      </c>
      <c r="H17" s="2" t="s">
        <v>23</v>
      </c>
      <c r="I17" s="2" t="s">
        <v>22</v>
      </c>
      <c r="J17" s="2" t="s">
        <v>23</v>
      </c>
      <c r="K17" s="16"/>
    </row>
    <row r="18" spans="1:11" ht="15">
      <c r="A18" t="s">
        <v>183</v>
      </c>
      <c r="B18" s="2"/>
      <c r="C18" s="16" t="s">
        <v>19</v>
      </c>
      <c r="D18" s="2" t="s">
        <v>9</v>
      </c>
      <c r="E18" s="2" t="s">
        <v>184</v>
      </c>
      <c r="F18" s="2" t="s">
        <v>24</v>
      </c>
      <c r="G18" s="2" t="s">
        <v>24</v>
      </c>
      <c r="H18" s="2" t="s">
        <v>185</v>
      </c>
      <c r="I18" s="2" t="s">
        <v>186</v>
      </c>
      <c r="J18" s="2" t="s">
        <v>186</v>
      </c>
      <c r="K18" s="2"/>
    </row>
    <row r="19" spans="2:11" ht="15">
      <c r="B19" s="2"/>
      <c r="C19" s="16" t="s">
        <v>1</v>
      </c>
      <c r="D19" s="2" t="s">
        <v>7</v>
      </c>
      <c r="E19" s="2" t="s">
        <v>187</v>
      </c>
      <c r="F19" s="2" t="s">
        <v>188</v>
      </c>
      <c r="G19" s="2"/>
      <c r="H19" s="2"/>
      <c r="I19" s="2"/>
      <c r="J19" s="2"/>
      <c r="K19" s="2" t="s">
        <v>186</v>
      </c>
    </row>
    <row r="20" spans="2:11" ht="15">
      <c r="B20" s="2"/>
      <c r="C20" s="16" t="s">
        <v>2</v>
      </c>
      <c r="D20" s="2" t="s">
        <v>8</v>
      </c>
      <c r="E20" s="2" t="s">
        <v>51</v>
      </c>
      <c r="F20" s="2" t="s">
        <v>52</v>
      </c>
      <c r="G20" s="2" t="s">
        <v>52</v>
      </c>
      <c r="H20" s="2" t="s">
        <v>53</v>
      </c>
      <c r="I20" s="2" t="s">
        <v>186</v>
      </c>
      <c r="J20" s="2" t="s">
        <v>186</v>
      </c>
      <c r="K20" s="2"/>
    </row>
    <row r="21" spans="2:11" ht="15">
      <c r="B21" s="2"/>
      <c r="C21" s="16" t="s">
        <v>0</v>
      </c>
      <c r="D21" s="2" t="s">
        <v>6</v>
      </c>
      <c r="E21" s="2" t="s">
        <v>189</v>
      </c>
      <c r="F21" s="2" t="s">
        <v>44</v>
      </c>
      <c r="G21" s="2" t="s">
        <v>190</v>
      </c>
      <c r="H21" s="2" t="s">
        <v>44</v>
      </c>
      <c r="I21" s="2"/>
      <c r="J21" s="2"/>
      <c r="K21" s="2" t="s">
        <v>186</v>
      </c>
    </row>
    <row r="22" spans="2:11" ht="15">
      <c r="B22" s="2">
        <v>5</v>
      </c>
      <c r="C22" s="16" t="s">
        <v>5</v>
      </c>
      <c r="D22" s="2"/>
      <c r="E22" s="2" t="s">
        <v>191</v>
      </c>
      <c r="F22" s="2"/>
      <c r="G22" s="2"/>
      <c r="H22" s="2"/>
      <c r="I22" s="2"/>
      <c r="J22" s="2"/>
      <c r="K22" s="2"/>
    </row>
    <row r="23" spans="2:11" ht="15">
      <c r="B23" s="2"/>
      <c r="C23" s="16" t="s">
        <v>4</v>
      </c>
      <c r="D23" s="2" t="s">
        <v>11</v>
      </c>
      <c r="E23" s="2" t="s">
        <v>192</v>
      </c>
      <c r="F23" s="2" t="s">
        <v>49</v>
      </c>
      <c r="G23" s="2" t="s">
        <v>49</v>
      </c>
      <c r="H23" s="2" t="s">
        <v>50</v>
      </c>
      <c r="I23" s="2" t="s">
        <v>193</v>
      </c>
      <c r="J23" s="2" t="s">
        <v>193</v>
      </c>
      <c r="K23" s="2"/>
    </row>
    <row r="24" spans="2:11" ht="15">
      <c r="B24" s="2"/>
      <c r="C24" s="16" t="s">
        <v>14</v>
      </c>
      <c r="D24" s="2" t="s">
        <v>194</v>
      </c>
      <c r="E24" s="2" t="s">
        <v>41</v>
      </c>
      <c r="F24" s="2" t="s">
        <v>52</v>
      </c>
      <c r="G24" s="2" t="s">
        <v>39</v>
      </c>
      <c r="H24" s="2" t="s">
        <v>39</v>
      </c>
      <c r="I24" s="2"/>
      <c r="J24" s="2"/>
      <c r="K24" s="2" t="s">
        <v>186</v>
      </c>
    </row>
    <row r="25" spans="2:11" ht="15">
      <c r="B25" s="2"/>
      <c r="C25" s="16" t="s">
        <v>13</v>
      </c>
      <c r="D25" s="2" t="s">
        <v>194</v>
      </c>
      <c r="E25" s="2" t="s">
        <v>37</v>
      </c>
      <c r="F25" s="2" t="s">
        <v>52</v>
      </c>
      <c r="G25" s="2" t="s">
        <v>39</v>
      </c>
      <c r="H25" s="2" t="s">
        <v>39</v>
      </c>
      <c r="I25" s="2"/>
      <c r="J25" s="2"/>
      <c r="K25" s="2" t="s">
        <v>186</v>
      </c>
    </row>
    <row r="26" spans="2:11" ht="15">
      <c r="B26" s="2"/>
      <c r="C26" s="16" t="s">
        <v>3</v>
      </c>
      <c r="D26" s="2" t="s">
        <v>10</v>
      </c>
      <c r="E26" s="2" t="s">
        <v>195</v>
      </c>
      <c r="F26" s="2" t="s">
        <v>196</v>
      </c>
      <c r="G26" s="2" t="s">
        <v>197</v>
      </c>
      <c r="H26" s="2" t="s">
        <v>196</v>
      </c>
      <c r="I26" s="2" t="s">
        <v>186</v>
      </c>
      <c r="J26" s="2" t="s">
        <v>186</v>
      </c>
      <c r="K26" s="2"/>
    </row>
    <row r="27" spans="2:11" ht="15">
      <c r="B27" s="2">
        <v>10</v>
      </c>
      <c r="C27" s="16" t="s">
        <v>5</v>
      </c>
      <c r="D27" s="2"/>
      <c r="E27" s="2"/>
      <c r="F27" s="2"/>
      <c r="G27" s="2"/>
      <c r="H27" s="2"/>
      <c r="I27" s="2"/>
      <c r="J27" s="2"/>
      <c r="K27" s="2"/>
    </row>
    <row r="28" spans="2:11" ht="15">
      <c r="B28" s="32"/>
      <c r="C28" s="11"/>
      <c r="D28" s="32"/>
      <c r="E28" s="32"/>
      <c r="F28" s="32"/>
      <c r="G28" s="32"/>
      <c r="H28" s="32"/>
      <c r="I28" s="32"/>
      <c r="J28" s="11"/>
      <c r="K28" s="11"/>
    </row>
    <row r="29" spans="2:7" ht="15">
      <c r="B29" s="2" t="s">
        <v>56</v>
      </c>
      <c r="C29" s="16" t="s">
        <v>198</v>
      </c>
      <c r="D29" s="2"/>
      <c r="E29" s="2" t="s">
        <v>199</v>
      </c>
      <c r="F29" s="2" t="s">
        <v>200</v>
      </c>
      <c r="G29" s="2"/>
    </row>
    <row r="30" spans="2:7" ht="15">
      <c r="B30" s="2" t="s">
        <v>57</v>
      </c>
      <c r="C30" s="16" t="s">
        <v>201</v>
      </c>
      <c r="D30" s="2"/>
      <c r="E30" s="2" t="s">
        <v>202</v>
      </c>
      <c r="F30" s="2" t="s">
        <v>203</v>
      </c>
      <c r="G30" s="36">
        <v>0.4479166666666667</v>
      </c>
    </row>
    <row r="32" spans="1:11" ht="15">
      <c r="A32" s="35" t="s">
        <v>182</v>
      </c>
      <c r="B32" s="2" t="s">
        <v>17</v>
      </c>
      <c r="C32" s="2" t="s">
        <v>16</v>
      </c>
      <c r="D32" s="2" t="s">
        <v>18</v>
      </c>
      <c r="E32" s="2" t="s">
        <v>28</v>
      </c>
      <c r="F32" s="2" t="s">
        <v>20</v>
      </c>
      <c r="G32" s="2" t="s">
        <v>21</v>
      </c>
      <c r="H32" s="2" t="s">
        <v>21</v>
      </c>
      <c r="I32" s="2" t="s">
        <v>15</v>
      </c>
      <c r="J32" s="2" t="s">
        <v>15</v>
      </c>
      <c r="K32" s="2" t="s">
        <v>30</v>
      </c>
    </row>
    <row r="33" spans="1:11" ht="15">
      <c r="A33" s="15">
        <v>2</v>
      </c>
      <c r="B33" s="2"/>
      <c r="C33" s="16"/>
      <c r="D33" s="2"/>
      <c r="E33" s="2"/>
      <c r="F33" s="2"/>
      <c r="G33" s="2" t="s">
        <v>22</v>
      </c>
      <c r="H33" s="2" t="s">
        <v>23</v>
      </c>
      <c r="I33" s="2" t="s">
        <v>22</v>
      </c>
      <c r="J33" s="2" t="s">
        <v>23</v>
      </c>
      <c r="K33" s="16"/>
    </row>
    <row r="34" spans="1:11" ht="15">
      <c r="A34" t="s">
        <v>204</v>
      </c>
      <c r="B34" s="2"/>
      <c r="C34" s="16" t="s">
        <v>19</v>
      </c>
      <c r="D34" s="2" t="s">
        <v>9</v>
      </c>
      <c r="E34" s="2" t="s">
        <v>184</v>
      </c>
      <c r="F34" s="2" t="s">
        <v>24</v>
      </c>
      <c r="G34" s="2" t="s">
        <v>24</v>
      </c>
      <c r="H34" s="2" t="s">
        <v>185</v>
      </c>
      <c r="I34" s="2" t="s">
        <v>186</v>
      </c>
      <c r="J34" s="2" t="s">
        <v>186</v>
      </c>
      <c r="K34" s="2"/>
    </row>
    <row r="35" spans="2:11" ht="15">
      <c r="B35" s="2"/>
      <c r="C35" s="16" t="s">
        <v>1</v>
      </c>
      <c r="D35" s="2" t="s">
        <v>7</v>
      </c>
      <c r="E35" s="2" t="s">
        <v>187</v>
      </c>
      <c r="F35" s="2" t="s">
        <v>188</v>
      </c>
      <c r="G35" s="2"/>
      <c r="H35" s="2"/>
      <c r="I35" s="2"/>
      <c r="J35" s="2"/>
      <c r="K35" s="2" t="s">
        <v>186</v>
      </c>
    </row>
    <row r="36" spans="2:11" ht="15">
      <c r="B36" s="2"/>
      <c r="C36" s="16" t="s">
        <v>2</v>
      </c>
      <c r="D36" s="2" t="s">
        <v>8</v>
      </c>
      <c r="E36" s="2" t="s">
        <v>51</v>
      </c>
      <c r="F36" s="2" t="s">
        <v>52</v>
      </c>
      <c r="G36" s="2" t="s">
        <v>52</v>
      </c>
      <c r="H36" s="2" t="s">
        <v>53</v>
      </c>
      <c r="I36" s="2" t="s">
        <v>186</v>
      </c>
      <c r="J36" s="2" t="s">
        <v>186</v>
      </c>
      <c r="K36" s="2"/>
    </row>
    <row r="37" spans="2:11" ht="15">
      <c r="B37" s="2"/>
      <c r="C37" s="16" t="s">
        <v>0</v>
      </c>
      <c r="D37" s="2" t="s">
        <v>6</v>
      </c>
      <c r="E37" s="2" t="s">
        <v>189</v>
      </c>
      <c r="F37" s="2" t="s">
        <v>44</v>
      </c>
      <c r="G37" s="2" t="s">
        <v>190</v>
      </c>
      <c r="H37" s="2" t="s">
        <v>44</v>
      </c>
      <c r="I37" s="2"/>
      <c r="J37" s="2"/>
      <c r="K37" s="2" t="s">
        <v>186</v>
      </c>
    </row>
    <row r="38" spans="2:11" ht="15">
      <c r="B38" s="2">
        <v>5</v>
      </c>
      <c r="C38" s="16" t="s">
        <v>5</v>
      </c>
      <c r="D38" s="2"/>
      <c r="E38" s="2" t="s">
        <v>191</v>
      </c>
      <c r="F38" s="2"/>
      <c r="G38" s="2"/>
      <c r="H38" s="2"/>
      <c r="I38" s="2"/>
      <c r="J38" s="2"/>
      <c r="K38" s="2"/>
    </row>
    <row r="39" spans="2:11" ht="15">
      <c r="B39" s="2"/>
      <c r="C39" s="16" t="s">
        <v>4</v>
      </c>
      <c r="D39" s="2" t="s">
        <v>11</v>
      </c>
      <c r="E39" s="2" t="s">
        <v>192</v>
      </c>
      <c r="F39" s="2" t="s">
        <v>49</v>
      </c>
      <c r="G39" s="2" t="s">
        <v>49</v>
      </c>
      <c r="H39" s="2" t="s">
        <v>50</v>
      </c>
      <c r="I39" s="2" t="s">
        <v>193</v>
      </c>
      <c r="J39" s="2" t="s">
        <v>193</v>
      </c>
      <c r="K39" s="2"/>
    </row>
    <row r="40" spans="2:11" ht="15">
      <c r="B40" s="2"/>
      <c r="C40" s="16" t="s">
        <v>14</v>
      </c>
      <c r="D40" s="2" t="s">
        <v>194</v>
      </c>
      <c r="E40" s="2" t="s">
        <v>41</v>
      </c>
      <c r="F40" s="2" t="s">
        <v>52</v>
      </c>
      <c r="G40" s="2" t="s">
        <v>39</v>
      </c>
      <c r="H40" s="2" t="s">
        <v>39</v>
      </c>
      <c r="I40" s="2"/>
      <c r="J40" s="2"/>
      <c r="K40" s="2" t="s">
        <v>186</v>
      </c>
    </row>
    <row r="41" spans="2:11" ht="15">
      <c r="B41" s="2"/>
      <c r="C41" s="16" t="s">
        <v>13</v>
      </c>
      <c r="D41" s="2" t="s">
        <v>194</v>
      </c>
      <c r="E41" s="2" t="s">
        <v>37</v>
      </c>
      <c r="F41" s="2" t="s">
        <v>52</v>
      </c>
      <c r="G41" s="2" t="s">
        <v>39</v>
      </c>
      <c r="H41" s="2" t="s">
        <v>39</v>
      </c>
      <c r="I41" s="2"/>
      <c r="J41" s="2"/>
      <c r="K41" s="2" t="s">
        <v>186</v>
      </c>
    </row>
    <row r="42" spans="2:11" ht="15">
      <c r="B42" s="2"/>
      <c r="C42" s="16" t="s">
        <v>3</v>
      </c>
      <c r="D42" s="2" t="s">
        <v>10</v>
      </c>
      <c r="E42" s="2" t="s">
        <v>195</v>
      </c>
      <c r="F42" s="2" t="s">
        <v>196</v>
      </c>
      <c r="G42" s="2" t="s">
        <v>197</v>
      </c>
      <c r="H42" s="2" t="s">
        <v>196</v>
      </c>
      <c r="I42" s="2" t="s">
        <v>186</v>
      </c>
      <c r="J42" s="2" t="s">
        <v>186</v>
      </c>
      <c r="K42" s="2"/>
    </row>
    <row r="43" spans="2:11" ht="15">
      <c r="B43" s="2">
        <v>10</v>
      </c>
      <c r="C43" s="16" t="s">
        <v>5</v>
      </c>
      <c r="D43" s="2"/>
      <c r="E43" s="2"/>
      <c r="F43" s="2"/>
      <c r="G43" s="2"/>
      <c r="H43" s="2"/>
      <c r="I43" s="2"/>
      <c r="J43" s="2"/>
      <c r="K43" s="2"/>
    </row>
    <row r="44" spans="2:11" ht="15">
      <c r="B44" s="32"/>
      <c r="C44" s="11"/>
      <c r="D44" s="32"/>
      <c r="E44" s="32"/>
      <c r="F44" s="32"/>
      <c r="G44" s="32"/>
      <c r="H44" s="32"/>
      <c r="I44" s="32"/>
      <c r="J44" s="11"/>
      <c r="K44" s="11"/>
    </row>
    <row r="45" spans="2:7" ht="15">
      <c r="B45" s="2" t="s">
        <v>56</v>
      </c>
      <c r="C45" s="16" t="s">
        <v>198</v>
      </c>
      <c r="D45" s="2"/>
      <c r="E45" s="2" t="s">
        <v>199</v>
      </c>
      <c r="F45" s="2" t="s">
        <v>200</v>
      </c>
      <c r="G45" s="2"/>
    </row>
    <row r="46" spans="2:7" ht="15">
      <c r="B46" s="2" t="s">
        <v>57</v>
      </c>
      <c r="C46" s="16" t="s">
        <v>201</v>
      </c>
      <c r="D46" s="2"/>
      <c r="E46" s="2" t="s">
        <v>202</v>
      </c>
      <c r="F46" s="2" t="s">
        <v>203</v>
      </c>
      <c r="G46" s="36">
        <v>0.4479166666666667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PageLayoutView="0" workbookViewId="0" topLeftCell="D62">
      <selection activeCell="J78" sqref="J78"/>
    </sheetView>
  </sheetViews>
  <sheetFormatPr defaultColWidth="11.421875" defaultRowHeight="15"/>
  <cols>
    <col min="2" max="2" width="4.57421875" style="0" customWidth="1"/>
    <col min="3" max="3" width="17.7109375" style="0" customWidth="1"/>
    <col min="4" max="4" width="19.00390625" style="0" customWidth="1"/>
    <col min="5" max="5" width="18.57421875" style="0" customWidth="1"/>
    <col min="6" max="13" width="7.00390625" style="0" customWidth="1"/>
    <col min="14" max="16" width="7.140625" style="1" customWidth="1"/>
    <col min="17" max="17" width="8.00390625" style="1" customWidth="1"/>
    <col min="18" max="18" width="10.57421875" style="0" customWidth="1"/>
    <col min="19" max="19" width="11.7109375" style="0" customWidth="1"/>
    <col min="20" max="20" width="9.8515625" style="0" customWidth="1"/>
  </cols>
  <sheetData>
    <row r="1" spans="2:13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5">
      <c r="B2" s="46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5"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</row>
    <row r="4" spans="2:13" ht="161.25">
      <c r="B4" s="11"/>
      <c r="C4" s="11"/>
      <c r="D4" s="11"/>
      <c r="E4" s="13"/>
      <c r="F4" s="31" t="s">
        <v>174</v>
      </c>
      <c r="G4" s="31" t="s">
        <v>170</v>
      </c>
      <c r="H4" s="31" t="s">
        <v>13</v>
      </c>
      <c r="I4" s="31" t="s">
        <v>171</v>
      </c>
      <c r="J4" s="31" t="s">
        <v>14</v>
      </c>
      <c r="K4" s="31" t="s">
        <v>1</v>
      </c>
      <c r="L4" s="31" t="s">
        <v>172</v>
      </c>
      <c r="M4" s="31" t="s">
        <v>173</v>
      </c>
    </row>
    <row r="5" spans="1:17" ht="15">
      <c r="A5" s="16"/>
      <c r="B5" s="4" t="s">
        <v>150</v>
      </c>
      <c r="C5" s="45" t="s">
        <v>59</v>
      </c>
      <c r="D5" s="45"/>
      <c r="E5" s="45"/>
      <c r="F5" s="4">
        <v>1</v>
      </c>
      <c r="G5" s="4">
        <v>2</v>
      </c>
      <c r="H5" s="4">
        <v>3</v>
      </c>
      <c r="I5" s="4">
        <v>4</v>
      </c>
      <c r="J5" s="4">
        <v>6</v>
      </c>
      <c r="K5" s="4">
        <v>7</v>
      </c>
      <c r="L5" s="4">
        <v>8</v>
      </c>
      <c r="M5" s="4">
        <v>9</v>
      </c>
      <c r="N5" s="2" t="s">
        <v>152</v>
      </c>
      <c r="O5" s="2" t="s">
        <v>153</v>
      </c>
      <c r="P5" s="2" t="s">
        <v>56</v>
      </c>
      <c r="Q5" s="8" t="s">
        <v>154</v>
      </c>
    </row>
    <row r="6" spans="2:20" ht="15">
      <c r="B6" s="14">
        <v>1</v>
      </c>
      <c r="C6" s="15" t="s">
        <v>78</v>
      </c>
      <c r="D6" s="15" t="s">
        <v>79</v>
      </c>
      <c r="E6" s="15" t="s">
        <v>80</v>
      </c>
      <c r="F6" s="14">
        <v>7.5</v>
      </c>
      <c r="G6" s="14">
        <v>10</v>
      </c>
      <c r="H6" s="14">
        <v>10</v>
      </c>
      <c r="I6" s="14">
        <v>3.5</v>
      </c>
      <c r="J6" s="14">
        <v>10</v>
      </c>
      <c r="K6" s="14">
        <v>6</v>
      </c>
      <c r="L6" s="14">
        <v>7.5</v>
      </c>
      <c r="M6" s="14">
        <v>8</v>
      </c>
      <c r="N6" s="2">
        <f>ROUND(AVERAGE(F6:M6),1)</f>
        <v>7.8</v>
      </c>
      <c r="O6" s="2">
        <f>ROUND(STDEV(F6:M6)/N6*100,1)</f>
        <v>29.3</v>
      </c>
      <c r="P6" s="2">
        <f>SUM(F6:M6)</f>
        <v>62.5</v>
      </c>
      <c r="Q6" s="2">
        <f>ROUND(IF(P6&gt;$S$10,(P6*$S$11)+$S$12,(P6*$S$13)+$S$14),1)</f>
        <v>5.8</v>
      </c>
      <c r="R6" s="9" t="s">
        <v>155</v>
      </c>
      <c r="S6" s="9">
        <v>74</v>
      </c>
      <c r="T6" s="33">
        <v>64</v>
      </c>
    </row>
    <row r="7" spans="2:20" ht="15">
      <c r="B7" s="2">
        <v>2</v>
      </c>
      <c r="C7" s="3" t="s">
        <v>135</v>
      </c>
      <c r="D7" s="3" t="s">
        <v>136</v>
      </c>
      <c r="E7" s="3" t="s">
        <v>137</v>
      </c>
      <c r="F7" s="2">
        <v>9.2</v>
      </c>
      <c r="G7" s="2">
        <v>8.5</v>
      </c>
      <c r="H7" s="2">
        <v>10</v>
      </c>
      <c r="I7" s="2">
        <v>8</v>
      </c>
      <c r="J7" s="17">
        <v>0</v>
      </c>
      <c r="K7" s="2">
        <v>6</v>
      </c>
      <c r="L7" s="2">
        <v>8</v>
      </c>
      <c r="M7" s="2">
        <v>10</v>
      </c>
      <c r="N7" s="2">
        <f aca="true" t="shared" si="0" ref="N7:N38">ROUND(AVERAGE(F7:M7),1)</f>
        <v>7.5</v>
      </c>
      <c r="O7" s="2">
        <f aca="true" t="shared" si="1" ref="O7:O38">ROUND(STDEV(F7:M7)/N7*100,1)</f>
        <v>43.8</v>
      </c>
      <c r="P7" s="2">
        <f aca="true" t="shared" si="2" ref="P7:P38">SUM(F7:M7)</f>
        <v>59.7</v>
      </c>
      <c r="Q7" s="2">
        <f aca="true" t="shared" si="3" ref="Q7:Q38">ROUND(IF(P7&gt;$S$10,(P7*$S$11)+$S$12,(P7*$S$13)+$S$14),1)</f>
        <v>5.6</v>
      </c>
      <c r="R7" s="9" t="s">
        <v>156</v>
      </c>
      <c r="S7" s="9">
        <f>MAX(P6:P38)</f>
        <v>74</v>
      </c>
      <c r="T7" s="33">
        <v>64</v>
      </c>
    </row>
    <row r="8" spans="2:20" ht="15">
      <c r="B8" s="2">
        <v>3</v>
      </c>
      <c r="C8" s="3" t="s">
        <v>93</v>
      </c>
      <c r="D8" s="3" t="s">
        <v>94</v>
      </c>
      <c r="E8" s="3" t="s">
        <v>80</v>
      </c>
      <c r="F8" s="2">
        <v>8.3</v>
      </c>
      <c r="G8" s="2">
        <v>10</v>
      </c>
      <c r="H8" s="2">
        <v>8</v>
      </c>
      <c r="I8" s="2">
        <v>4</v>
      </c>
      <c r="J8" s="2">
        <v>8</v>
      </c>
      <c r="K8" s="2">
        <v>6</v>
      </c>
      <c r="L8" s="2">
        <v>10</v>
      </c>
      <c r="M8" s="2">
        <v>10</v>
      </c>
      <c r="N8" s="2">
        <f t="shared" si="0"/>
        <v>8</v>
      </c>
      <c r="O8" s="2">
        <f t="shared" si="1"/>
        <v>26.8</v>
      </c>
      <c r="P8" s="2">
        <f t="shared" si="2"/>
        <v>64.3</v>
      </c>
      <c r="Q8" s="2">
        <f t="shared" si="3"/>
        <v>6</v>
      </c>
      <c r="R8" s="9" t="s">
        <v>157</v>
      </c>
      <c r="S8" s="9">
        <f>AVERAGE(S6:S7)</f>
        <v>74</v>
      </c>
      <c r="T8" s="33">
        <f>AVERAGE(T6:T7)</f>
        <v>64</v>
      </c>
    </row>
    <row r="9" spans="2:20" ht="15">
      <c r="B9" s="2">
        <v>4</v>
      </c>
      <c r="C9" s="3" t="s">
        <v>60</v>
      </c>
      <c r="D9" s="3" t="s">
        <v>61</v>
      </c>
      <c r="E9" s="3" t="s">
        <v>62</v>
      </c>
      <c r="F9" s="2">
        <v>7.5</v>
      </c>
      <c r="G9" s="2">
        <v>4</v>
      </c>
      <c r="H9" s="2">
        <v>8</v>
      </c>
      <c r="I9" s="2">
        <v>4</v>
      </c>
      <c r="J9" s="2">
        <v>9</v>
      </c>
      <c r="K9" s="2">
        <v>0</v>
      </c>
      <c r="L9" s="2">
        <v>9</v>
      </c>
      <c r="M9" s="2">
        <v>7</v>
      </c>
      <c r="N9" s="2">
        <f t="shared" si="0"/>
        <v>6.1</v>
      </c>
      <c r="O9" s="2">
        <f t="shared" si="1"/>
        <v>51.6</v>
      </c>
      <c r="P9" s="2">
        <f t="shared" si="2"/>
        <v>48.5</v>
      </c>
      <c r="Q9" s="2">
        <f t="shared" si="3"/>
        <v>4.4</v>
      </c>
      <c r="R9" s="9" t="s">
        <v>158</v>
      </c>
      <c r="S9" s="9">
        <v>60</v>
      </c>
      <c r="T9" s="33">
        <v>60</v>
      </c>
    </row>
    <row r="10" spans="2:20" ht="15">
      <c r="B10" s="2">
        <v>5</v>
      </c>
      <c r="C10" s="3" t="s">
        <v>63</v>
      </c>
      <c r="D10" s="3" t="s">
        <v>64</v>
      </c>
      <c r="E10" s="3" t="s">
        <v>65</v>
      </c>
      <c r="F10" s="2">
        <v>7.5</v>
      </c>
      <c r="G10" s="2">
        <v>10</v>
      </c>
      <c r="H10" s="2">
        <v>10</v>
      </c>
      <c r="I10" s="2">
        <v>6</v>
      </c>
      <c r="J10" s="2">
        <v>10</v>
      </c>
      <c r="K10" s="2">
        <v>5</v>
      </c>
      <c r="L10" s="2">
        <v>10</v>
      </c>
      <c r="M10" s="2">
        <v>8</v>
      </c>
      <c r="N10" s="2">
        <f t="shared" si="0"/>
        <v>8.3</v>
      </c>
      <c r="O10" s="2">
        <f t="shared" si="1"/>
        <v>24.3</v>
      </c>
      <c r="P10" s="2">
        <f t="shared" si="2"/>
        <v>66.5</v>
      </c>
      <c r="Q10" s="2">
        <f t="shared" si="3"/>
        <v>6.2</v>
      </c>
      <c r="R10" s="9" t="s">
        <v>159</v>
      </c>
      <c r="S10" s="9">
        <f>ROUND(S8*S9/100,1)</f>
        <v>44.4</v>
      </c>
      <c r="T10" s="33">
        <f>ROUND(T8*T9/100,1)</f>
        <v>38.4</v>
      </c>
    </row>
    <row r="11" spans="2:20" ht="15">
      <c r="B11" s="2">
        <v>6</v>
      </c>
      <c r="C11" s="3" t="s">
        <v>81</v>
      </c>
      <c r="D11" s="3" t="s">
        <v>82</v>
      </c>
      <c r="E11" s="3" t="s">
        <v>83</v>
      </c>
      <c r="F11" s="2">
        <v>6.3</v>
      </c>
      <c r="G11" s="2">
        <v>8.5</v>
      </c>
      <c r="H11" s="2">
        <v>7</v>
      </c>
      <c r="I11" s="2">
        <v>4</v>
      </c>
      <c r="J11" s="2">
        <v>9</v>
      </c>
      <c r="K11" s="2">
        <v>7</v>
      </c>
      <c r="L11" s="2">
        <v>9</v>
      </c>
      <c r="M11" s="2">
        <v>9</v>
      </c>
      <c r="N11" s="2">
        <f t="shared" si="0"/>
        <v>7.5</v>
      </c>
      <c r="O11" s="2">
        <f t="shared" si="1"/>
        <v>23.6</v>
      </c>
      <c r="P11" s="2">
        <f t="shared" si="2"/>
        <v>59.8</v>
      </c>
      <c r="Q11" s="2">
        <f t="shared" si="3"/>
        <v>5.6</v>
      </c>
      <c r="R11" s="9" t="s">
        <v>160</v>
      </c>
      <c r="S11" s="9">
        <f>3/(S8-S10)</f>
        <v>0.10135135135135134</v>
      </c>
      <c r="T11" s="33">
        <f>3/(T8-T10)</f>
        <v>0.1171875</v>
      </c>
    </row>
    <row r="12" spans="2:20" ht="15">
      <c r="B12" s="2">
        <v>7</v>
      </c>
      <c r="C12" s="3" t="s">
        <v>84</v>
      </c>
      <c r="D12" s="3" t="s">
        <v>85</v>
      </c>
      <c r="E12" s="3" t="s">
        <v>86</v>
      </c>
      <c r="F12" s="2">
        <v>6.7</v>
      </c>
      <c r="G12" s="2">
        <v>10</v>
      </c>
      <c r="H12" s="2">
        <v>7</v>
      </c>
      <c r="I12" s="2">
        <v>4.5</v>
      </c>
      <c r="J12" s="2">
        <v>9</v>
      </c>
      <c r="K12" s="2">
        <v>5</v>
      </c>
      <c r="L12" s="2">
        <v>10</v>
      </c>
      <c r="M12" s="2">
        <v>8</v>
      </c>
      <c r="N12" s="2">
        <f t="shared" si="0"/>
        <v>7.5</v>
      </c>
      <c r="O12" s="2">
        <f t="shared" si="1"/>
        <v>28.1</v>
      </c>
      <c r="P12" s="2">
        <f t="shared" si="2"/>
        <v>60.2</v>
      </c>
      <c r="Q12" s="2">
        <f t="shared" si="3"/>
        <v>5.6</v>
      </c>
      <c r="R12" s="9" t="s">
        <v>161</v>
      </c>
      <c r="S12" s="9">
        <f>7-(S11*S8)</f>
        <v>-0.4999999999999991</v>
      </c>
      <c r="T12" s="33">
        <f>7-(T11*T8)</f>
        <v>-0.5</v>
      </c>
    </row>
    <row r="13" spans="2:20" ht="15">
      <c r="B13" s="2">
        <v>8</v>
      </c>
      <c r="C13" s="3" t="s">
        <v>117</v>
      </c>
      <c r="D13" s="3" t="s">
        <v>118</v>
      </c>
      <c r="E13" s="3" t="s">
        <v>119</v>
      </c>
      <c r="F13" s="2">
        <v>7.9</v>
      </c>
      <c r="G13" s="2">
        <v>6</v>
      </c>
      <c r="H13" s="2">
        <v>8</v>
      </c>
      <c r="I13" s="2">
        <v>5</v>
      </c>
      <c r="J13" s="2">
        <v>9</v>
      </c>
      <c r="K13" s="2">
        <v>5</v>
      </c>
      <c r="L13" s="2">
        <v>10</v>
      </c>
      <c r="M13" s="2">
        <v>10</v>
      </c>
      <c r="N13" s="2">
        <f t="shared" si="0"/>
        <v>7.6</v>
      </c>
      <c r="O13" s="2">
        <f t="shared" si="1"/>
        <v>27.2</v>
      </c>
      <c r="P13" s="2">
        <f t="shared" si="2"/>
        <v>60.9</v>
      </c>
      <c r="Q13" s="2">
        <f t="shared" si="3"/>
        <v>5.7</v>
      </c>
      <c r="R13" s="9" t="s">
        <v>162</v>
      </c>
      <c r="S13" s="9">
        <f>3/S10</f>
        <v>0.06756756756756757</v>
      </c>
      <c r="T13" s="33">
        <f>3/T10</f>
        <v>0.078125</v>
      </c>
    </row>
    <row r="14" spans="2:20" ht="15">
      <c r="B14" s="2">
        <v>9</v>
      </c>
      <c r="C14" s="3" t="s">
        <v>133</v>
      </c>
      <c r="D14" s="3" t="s">
        <v>133</v>
      </c>
      <c r="E14" s="3" t="s">
        <v>134</v>
      </c>
      <c r="F14" s="2">
        <v>7.1</v>
      </c>
      <c r="G14" s="2">
        <v>8.5</v>
      </c>
      <c r="H14" s="2">
        <v>10</v>
      </c>
      <c r="I14" s="2">
        <v>2</v>
      </c>
      <c r="J14" s="2">
        <v>8</v>
      </c>
      <c r="K14" s="2">
        <v>5</v>
      </c>
      <c r="L14" s="2">
        <v>9</v>
      </c>
      <c r="M14" s="2">
        <v>10</v>
      </c>
      <c r="N14" s="2">
        <f t="shared" si="0"/>
        <v>7.5</v>
      </c>
      <c r="O14" s="2">
        <f t="shared" si="1"/>
        <v>36.6</v>
      </c>
      <c r="P14" s="2">
        <f t="shared" si="2"/>
        <v>59.6</v>
      </c>
      <c r="Q14" s="2">
        <f t="shared" si="3"/>
        <v>5.5</v>
      </c>
      <c r="R14" s="9" t="s">
        <v>163</v>
      </c>
      <c r="S14" s="9">
        <f>4-(S13*S10)</f>
        <v>1</v>
      </c>
      <c r="T14" s="33">
        <f>4-(T13*T10)</f>
        <v>1</v>
      </c>
    </row>
    <row r="15" spans="2:20" ht="15">
      <c r="B15" s="2">
        <v>10</v>
      </c>
      <c r="C15" s="3" t="s">
        <v>138</v>
      </c>
      <c r="D15" s="3" t="s">
        <v>139</v>
      </c>
      <c r="E15" s="3" t="s">
        <v>140</v>
      </c>
      <c r="F15" s="2">
        <v>6.3</v>
      </c>
      <c r="G15" s="2">
        <v>9</v>
      </c>
      <c r="H15" s="2">
        <v>0</v>
      </c>
      <c r="I15" s="2">
        <v>8.5</v>
      </c>
      <c r="J15" s="2">
        <v>9</v>
      </c>
      <c r="K15" s="2">
        <v>6</v>
      </c>
      <c r="L15" s="2">
        <v>9</v>
      </c>
      <c r="M15" s="2">
        <v>8</v>
      </c>
      <c r="N15" s="2">
        <f t="shared" si="0"/>
        <v>7</v>
      </c>
      <c r="O15" s="2">
        <f t="shared" si="1"/>
        <v>43.8</v>
      </c>
      <c r="P15" s="2">
        <f t="shared" si="2"/>
        <v>55.8</v>
      </c>
      <c r="Q15" s="2">
        <f t="shared" si="3"/>
        <v>5.2</v>
      </c>
      <c r="T15" t="s">
        <v>176</v>
      </c>
    </row>
    <row r="16" spans="2:17" ht="15">
      <c r="B16" s="2">
        <v>11</v>
      </c>
      <c r="C16" s="3" t="s">
        <v>66</v>
      </c>
      <c r="D16" s="3" t="s">
        <v>67</v>
      </c>
      <c r="E16" s="3" t="s">
        <v>68</v>
      </c>
      <c r="F16" s="2">
        <v>8.8</v>
      </c>
      <c r="G16" s="2">
        <v>10</v>
      </c>
      <c r="H16" s="2">
        <v>7</v>
      </c>
      <c r="I16" s="2">
        <v>5.5</v>
      </c>
      <c r="J16" s="2">
        <v>9</v>
      </c>
      <c r="K16" s="2">
        <v>4</v>
      </c>
      <c r="L16" s="2">
        <v>7.5</v>
      </c>
      <c r="M16" s="2">
        <v>8</v>
      </c>
      <c r="N16" s="2">
        <f t="shared" si="0"/>
        <v>7.5</v>
      </c>
      <c r="O16" s="2">
        <f t="shared" si="1"/>
        <v>26.2</v>
      </c>
      <c r="P16" s="2">
        <f t="shared" si="2"/>
        <v>59.8</v>
      </c>
      <c r="Q16" s="2">
        <f t="shared" si="3"/>
        <v>5.6</v>
      </c>
    </row>
    <row r="17" spans="2:17" ht="15">
      <c r="B17" s="2">
        <v>12</v>
      </c>
      <c r="C17" s="3" t="s">
        <v>95</v>
      </c>
      <c r="D17" s="3" t="s">
        <v>96</v>
      </c>
      <c r="E17" s="3" t="s">
        <v>97</v>
      </c>
      <c r="F17" s="2">
        <v>6.3</v>
      </c>
      <c r="G17" s="2">
        <v>9.5</v>
      </c>
      <c r="H17" s="2">
        <v>10</v>
      </c>
      <c r="I17" s="2">
        <v>6.5</v>
      </c>
      <c r="J17" s="2">
        <v>9</v>
      </c>
      <c r="K17" s="2">
        <v>5</v>
      </c>
      <c r="L17" s="2">
        <v>10</v>
      </c>
      <c r="M17" s="2">
        <v>10</v>
      </c>
      <c r="N17" s="2">
        <f t="shared" si="0"/>
        <v>8.3</v>
      </c>
      <c r="O17" s="2">
        <f t="shared" si="1"/>
        <v>24.4</v>
      </c>
      <c r="P17" s="2">
        <f t="shared" si="2"/>
        <v>66.3</v>
      </c>
      <c r="Q17" s="2">
        <f t="shared" si="3"/>
        <v>6.2</v>
      </c>
    </row>
    <row r="18" spans="2:17" ht="15">
      <c r="B18" s="2">
        <v>13</v>
      </c>
      <c r="C18" s="3" t="s">
        <v>69</v>
      </c>
      <c r="D18" s="3" t="s">
        <v>70</v>
      </c>
      <c r="E18" s="3" t="s">
        <v>71</v>
      </c>
      <c r="F18" s="2">
        <v>7.1</v>
      </c>
      <c r="G18" s="2">
        <v>10</v>
      </c>
      <c r="H18" s="2">
        <v>10</v>
      </c>
      <c r="I18" s="2">
        <v>3.5</v>
      </c>
      <c r="J18" s="2">
        <v>10</v>
      </c>
      <c r="K18" s="2">
        <v>5</v>
      </c>
      <c r="L18" s="2">
        <v>8.5</v>
      </c>
      <c r="M18" s="2">
        <v>6</v>
      </c>
      <c r="N18" s="2">
        <f t="shared" si="0"/>
        <v>7.5</v>
      </c>
      <c r="O18" s="2">
        <f t="shared" si="1"/>
        <v>33.6</v>
      </c>
      <c r="P18" s="2">
        <f t="shared" si="2"/>
        <v>60.1</v>
      </c>
      <c r="Q18" s="2">
        <f t="shared" si="3"/>
        <v>5.6</v>
      </c>
    </row>
    <row r="19" spans="2:17" ht="15">
      <c r="B19" s="2">
        <v>14</v>
      </c>
      <c r="C19" s="3" t="s">
        <v>72</v>
      </c>
      <c r="D19" s="3" t="s">
        <v>73</v>
      </c>
      <c r="E19" s="3" t="s">
        <v>74</v>
      </c>
      <c r="F19" s="2">
        <v>7.9</v>
      </c>
      <c r="G19" s="2">
        <v>8.5</v>
      </c>
      <c r="H19" s="2">
        <v>9</v>
      </c>
      <c r="I19" s="2">
        <v>7</v>
      </c>
      <c r="J19" s="2">
        <v>10</v>
      </c>
      <c r="K19" s="2">
        <v>3</v>
      </c>
      <c r="L19" s="2">
        <v>9</v>
      </c>
      <c r="M19" s="2">
        <v>7</v>
      </c>
      <c r="N19" s="2">
        <f t="shared" si="0"/>
        <v>7.7</v>
      </c>
      <c r="O19" s="2">
        <f t="shared" si="1"/>
        <v>27.9</v>
      </c>
      <c r="P19" s="2">
        <f t="shared" si="2"/>
        <v>61.4</v>
      </c>
      <c r="Q19" s="2">
        <f t="shared" si="3"/>
        <v>5.7</v>
      </c>
    </row>
    <row r="20" spans="2:17" ht="15">
      <c r="B20" s="2">
        <v>15</v>
      </c>
      <c r="C20" s="3" t="s">
        <v>106</v>
      </c>
      <c r="D20" s="3" t="s">
        <v>107</v>
      </c>
      <c r="E20" s="3" t="s">
        <v>108</v>
      </c>
      <c r="F20" s="2">
        <v>7.5</v>
      </c>
      <c r="G20" s="2">
        <v>10</v>
      </c>
      <c r="H20" s="2">
        <v>9</v>
      </c>
      <c r="I20" s="2">
        <v>4.5</v>
      </c>
      <c r="J20" s="2">
        <v>10</v>
      </c>
      <c r="K20" s="2">
        <v>5</v>
      </c>
      <c r="L20" s="2">
        <v>10</v>
      </c>
      <c r="M20" s="2">
        <v>9</v>
      </c>
      <c r="N20" s="2">
        <f t="shared" si="0"/>
        <v>8.1</v>
      </c>
      <c r="O20" s="2">
        <f t="shared" si="1"/>
        <v>27.8</v>
      </c>
      <c r="P20" s="2">
        <f t="shared" si="2"/>
        <v>65</v>
      </c>
      <c r="Q20" s="2">
        <f t="shared" si="3"/>
        <v>6.1</v>
      </c>
    </row>
    <row r="21" spans="2:17" ht="15">
      <c r="B21" s="2">
        <v>16</v>
      </c>
      <c r="C21" s="3" t="s">
        <v>75</v>
      </c>
      <c r="D21" s="3" t="s">
        <v>76</v>
      </c>
      <c r="E21" s="3" t="s">
        <v>77</v>
      </c>
      <c r="F21" s="2">
        <v>8.8</v>
      </c>
      <c r="G21" s="2">
        <v>10</v>
      </c>
      <c r="H21" s="2">
        <v>7</v>
      </c>
      <c r="I21" s="2">
        <v>2.5</v>
      </c>
      <c r="J21" s="2">
        <v>9</v>
      </c>
      <c r="K21" s="2">
        <v>4</v>
      </c>
      <c r="L21" s="2">
        <v>9</v>
      </c>
      <c r="M21" s="2">
        <v>8</v>
      </c>
      <c r="N21" s="2">
        <f t="shared" si="0"/>
        <v>7.3</v>
      </c>
      <c r="O21" s="2">
        <f t="shared" si="1"/>
        <v>36.5</v>
      </c>
      <c r="P21" s="2">
        <f t="shared" si="2"/>
        <v>58.3</v>
      </c>
      <c r="Q21" s="2">
        <f t="shared" si="3"/>
        <v>5.4</v>
      </c>
    </row>
    <row r="22" spans="2:17" ht="15">
      <c r="B22" s="2">
        <v>17</v>
      </c>
      <c r="C22" s="3" t="s">
        <v>98</v>
      </c>
      <c r="D22" s="3" t="s">
        <v>99</v>
      </c>
      <c r="E22" s="3" t="s">
        <v>100</v>
      </c>
      <c r="F22" s="2">
        <v>7.1</v>
      </c>
      <c r="G22" s="2">
        <v>10</v>
      </c>
      <c r="H22" s="2">
        <v>9</v>
      </c>
      <c r="I22" s="2">
        <v>4</v>
      </c>
      <c r="J22" s="2">
        <v>10</v>
      </c>
      <c r="K22" s="2">
        <v>5</v>
      </c>
      <c r="L22" s="2">
        <v>10</v>
      </c>
      <c r="M22" s="2">
        <v>8.5</v>
      </c>
      <c r="N22" s="2">
        <f t="shared" si="0"/>
        <v>8</v>
      </c>
      <c r="O22" s="2">
        <f t="shared" si="1"/>
        <v>29.5</v>
      </c>
      <c r="P22" s="2">
        <f t="shared" si="2"/>
        <v>63.6</v>
      </c>
      <c r="Q22" s="2">
        <f t="shared" si="3"/>
        <v>5.9</v>
      </c>
    </row>
    <row r="23" spans="2:17" ht="15">
      <c r="B23" s="2">
        <v>18</v>
      </c>
      <c r="C23" s="3" t="s">
        <v>87</v>
      </c>
      <c r="D23" s="3" t="s">
        <v>60</v>
      </c>
      <c r="E23" s="3" t="s">
        <v>71</v>
      </c>
      <c r="F23" s="2">
        <v>6.7</v>
      </c>
      <c r="G23" s="2">
        <v>9.5</v>
      </c>
      <c r="H23" s="2">
        <v>6</v>
      </c>
      <c r="I23" s="2">
        <v>9.5</v>
      </c>
      <c r="J23" s="2">
        <v>9</v>
      </c>
      <c r="K23" s="2">
        <v>5</v>
      </c>
      <c r="L23" s="2">
        <v>9</v>
      </c>
      <c r="M23" s="2">
        <v>10</v>
      </c>
      <c r="N23" s="2">
        <f t="shared" si="0"/>
        <v>8.1</v>
      </c>
      <c r="O23" s="2">
        <f t="shared" si="1"/>
        <v>23.4</v>
      </c>
      <c r="P23" s="2">
        <f t="shared" si="2"/>
        <v>64.7</v>
      </c>
      <c r="Q23" s="2">
        <f t="shared" si="3"/>
        <v>6.1</v>
      </c>
    </row>
    <row r="24" spans="2:17" ht="15">
      <c r="B24" s="2">
        <v>19</v>
      </c>
      <c r="C24" s="3" t="s">
        <v>101</v>
      </c>
      <c r="D24" s="3" t="s">
        <v>102</v>
      </c>
      <c r="E24" s="3" t="s">
        <v>103</v>
      </c>
      <c r="F24" s="2">
        <v>10</v>
      </c>
      <c r="G24" s="2">
        <v>9.5</v>
      </c>
      <c r="H24" s="2">
        <v>10</v>
      </c>
      <c r="I24" s="2">
        <v>8.5</v>
      </c>
      <c r="J24" s="2">
        <v>10</v>
      </c>
      <c r="K24" s="2">
        <v>6</v>
      </c>
      <c r="L24" s="2">
        <v>10</v>
      </c>
      <c r="M24" s="2">
        <v>10</v>
      </c>
      <c r="N24" s="2">
        <f t="shared" si="0"/>
        <v>9.3</v>
      </c>
      <c r="O24" s="2">
        <f t="shared" si="1"/>
        <v>15.2</v>
      </c>
      <c r="P24" s="2">
        <f t="shared" si="2"/>
        <v>74</v>
      </c>
      <c r="Q24" s="2">
        <f t="shared" si="3"/>
        <v>7</v>
      </c>
    </row>
    <row r="25" spans="2:17" ht="15">
      <c r="B25" s="2">
        <v>20</v>
      </c>
      <c r="C25" s="3" t="s">
        <v>88</v>
      </c>
      <c r="D25" s="3" t="s">
        <v>151</v>
      </c>
      <c r="E25" s="3" t="s">
        <v>89</v>
      </c>
      <c r="F25" s="2">
        <v>7.1</v>
      </c>
      <c r="G25" s="2">
        <v>9.5</v>
      </c>
      <c r="H25" s="2">
        <v>9</v>
      </c>
      <c r="I25" s="2">
        <v>4</v>
      </c>
      <c r="J25" s="17">
        <v>0</v>
      </c>
      <c r="K25" s="2">
        <v>7</v>
      </c>
      <c r="L25" s="2">
        <v>9</v>
      </c>
      <c r="M25" s="2">
        <v>10</v>
      </c>
      <c r="N25" s="2">
        <f t="shared" si="0"/>
        <v>7</v>
      </c>
      <c r="O25" s="2">
        <f t="shared" si="1"/>
        <v>48.7</v>
      </c>
      <c r="P25" s="2">
        <f t="shared" si="2"/>
        <v>55.6</v>
      </c>
      <c r="Q25" s="2">
        <f t="shared" si="3"/>
        <v>5.1</v>
      </c>
    </row>
    <row r="26" spans="2:17" ht="15">
      <c r="B26" s="2">
        <v>21</v>
      </c>
      <c r="C26" s="3" t="s">
        <v>104</v>
      </c>
      <c r="D26" s="3" t="s">
        <v>99</v>
      </c>
      <c r="E26" s="3" t="s">
        <v>105</v>
      </c>
      <c r="F26" s="2">
        <v>7.5</v>
      </c>
      <c r="G26" s="2">
        <v>10</v>
      </c>
      <c r="H26" s="2">
        <v>9</v>
      </c>
      <c r="I26" s="2">
        <v>5</v>
      </c>
      <c r="J26" s="2">
        <v>10</v>
      </c>
      <c r="K26" s="2">
        <v>6</v>
      </c>
      <c r="L26" s="2">
        <v>8</v>
      </c>
      <c r="M26" s="2">
        <v>10</v>
      </c>
      <c r="N26" s="2">
        <f t="shared" si="0"/>
        <v>8.2</v>
      </c>
      <c r="O26" s="2">
        <f t="shared" si="1"/>
        <v>23.5</v>
      </c>
      <c r="P26" s="2">
        <f t="shared" si="2"/>
        <v>65.5</v>
      </c>
      <c r="Q26" s="2">
        <f t="shared" si="3"/>
        <v>6.1</v>
      </c>
    </row>
    <row r="27" spans="2:17" ht="15">
      <c r="B27" s="2">
        <v>22</v>
      </c>
      <c r="C27" s="3" t="s">
        <v>90</v>
      </c>
      <c r="D27" s="3" t="s">
        <v>91</v>
      </c>
      <c r="E27" s="3" t="s">
        <v>92</v>
      </c>
      <c r="F27" s="2">
        <v>8.3</v>
      </c>
      <c r="G27" s="2">
        <v>10</v>
      </c>
      <c r="H27" s="2">
        <v>9</v>
      </c>
      <c r="I27" s="2">
        <v>4.5</v>
      </c>
      <c r="J27" s="2">
        <v>10</v>
      </c>
      <c r="K27" s="2">
        <v>5</v>
      </c>
      <c r="L27" s="2">
        <v>9</v>
      </c>
      <c r="M27" s="2">
        <v>10</v>
      </c>
      <c r="N27" s="2">
        <f t="shared" si="0"/>
        <v>8.2</v>
      </c>
      <c r="O27" s="2">
        <f t="shared" si="1"/>
        <v>27.2</v>
      </c>
      <c r="P27" s="2">
        <f t="shared" si="2"/>
        <v>65.8</v>
      </c>
      <c r="Q27" s="2">
        <f t="shared" si="3"/>
        <v>6.2</v>
      </c>
    </row>
    <row r="28" spans="2:17" ht="15">
      <c r="B28" s="2">
        <v>23</v>
      </c>
      <c r="C28" s="3" t="s">
        <v>128</v>
      </c>
      <c r="D28" s="3" t="s">
        <v>129</v>
      </c>
      <c r="E28" s="3" t="s">
        <v>130</v>
      </c>
      <c r="F28" s="2">
        <v>6.7</v>
      </c>
      <c r="G28" s="2">
        <v>9</v>
      </c>
      <c r="H28" s="2">
        <v>9</v>
      </c>
      <c r="I28" s="2">
        <v>4</v>
      </c>
      <c r="J28" s="2">
        <v>9</v>
      </c>
      <c r="K28" s="2">
        <v>6</v>
      </c>
      <c r="L28" s="2">
        <v>10</v>
      </c>
      <c r="M28" s="2">
        <v>10</v>
      </c>
      <c r="N28" s="2">
        <f t="shared" si="0"/>
        <v>8</v>
      </c>
      <c r="O28" s="2">
        <f t="shared" si="1"/>
        <v>27</v>
      </c>
      <c r="P28" s="2">
        <f t="shared" si="2"/>
        <v>63.7</v>
      </c>
      <c r="Q28" s="2">
        <f t="shared" si="3"/>
        <v>6</v>
      </c>
    </row>
    <row r="29" spans="2:17" ht="15">
      <c r="B29" s="2">
        <v>24</v>
      </c>
      <c r="C29" s="3" t="s">
        <v>112</v>
      </c>
      <c r="D29" s="3" t="s">
        <v>113</v>
      </c>
      <c r="E29" s="3" t="s">
        <v>114</v>
      </c>
      <c r="F29" s="2">
        <v>6.3</v>
      </c>
      <c r="G29" s="2">
        <v>6.5</v>
      </c>
      <c r="H29" s="2">
        <v>6</v>
      </c>
      <c r="I29" s="2">
        <v>2.5</v>
      </c>
      <c r="J29" s="2">
        <v>8</v>
      </c>
      <c r="K29" s="2">
        <v>5</v>
      </c>
      <c r="L29" s="2">
        <v>9</v>
      </c>
      <c r="M29" s="2">
        <v>10</v>
      </c>
      <c r="N29" s="2">
        <f t="shared" si="0"/>
        <v>6.7</v>
      </c>
      <c r="O29" s="2">
        <f t="shared" si="1"/>
        <v>35.3</v>
      </c>
      <c r="P29" s="2">
        <f t="shared" si="2"/>
        <v>53.3</v>
      </c>
      <c r="Q29" s="2">
        <f t="shared" si="3"/>
        <v>4.9</v>
      </c>
    </row>
    <row r="30" spans="2:17" ht="15">
      <c r="B30" s="2">
        <v>25</v>
      </c>
      <c r="C30" s="3" t="s">
        <v>141</v>
      </c>
      <c r="D30" s="3" t="s">
        <v>142</v>
      </c>
      <c r="E30" s="3" t="s">
        <v>143</v>
      </c>
      <c r="F30" s="2">
        <v>8.3</v>
      </c>
      <c r="G30" s="2">
        <v>9</v>
      </c>
      <c r="H30" s="2">
        <v>9</v>
      </c>
      <c r="I30" s="2">
        <v>6.5</v>
      </c>
      <c r="J30" s="2">
        <v>10</v>
      </c>
      <c r="K30" s="2">
        <v>5</v>
      </c>
      <c r="L30" s="2">
        <v>10</v>
      </c>
      <c r="M30" s="2">
        <v>7.5</v>
      </c>
      <c r="N30" s="2">
        <f t="shared" si="0"/>
        <v>8.2</v>
      </c>
      <c r="O30" s="2">
        <f t="shared" si="1"/>
        <v>21.3</v>
      </c>
      <c r="P30" s="2">
        <f t="shared" si="2"/>
        <v>65.3</v>
      </c>
      <c r="Q30" s="2">
        <f t="shared" si="3"/>
        <v>6.1</v>
      </c>
    </row>
    <row r="31" spans="2:17" ht="15">
      <c r="B31" s="2">
        <v>26</v>
      </c>
      <c r="C31" s="3" t="s">
        <v>120</v>
      </c>
      <c r="D31" s="3" t="s">
        <v>121</v>
      </c>
      <c r="E31" s="3" t="s">
        <v>122</v>
      </c>
      <c r="F31" s="2">
        <v>9.2</v>
      </c>
      <c r="G31" s="2">
        <v>10</v>
      </c>
      <c r="H31" s="2">
        <v>7</v>
      </c>
      <c r="I31" s="2">
        <v>4.5</v>
      </c>
      <c r="J31" s="2">
        <v>10</v>
      </c>
      <c r="K31" s="2">
        <v>6</v>
      </c>
      <c r="L31" s="2">
        <v>10</v>
      </c>
      <c r="M31" s="2">
        <v>8</v>
      </c>
      <c r="N31" s="2">
        <f t="shared" si="0"/>
        <v>8.1</v>
      </c>
      <c r="O31" s="2">
        <f t="shared" si="1"/>
        <v>25.8</v>
      </c>
      <c r="P31" s="2">
        <f t="shared" si="2"/>
        <v>64.7</v>
      </c>
      <c r="Q31" s="2">
        <f t="shared" si="3"/>
        <v>6.1</v>
      </c>
    </row>
    <row r="32" spans="2:17" ht="15">
      <c r="B32" s="2">
        <v>27</v>
      </c>
      <c r="C32" s="3" t="s">
        <v>144</v>
      </c>
      <c r="D32" s="3" t="s">
        <v>145</v>
      </c>
      <c r="E32" s="3" t="s">
        <v>146</v>
      </c>
      <c r="F32" s="2">
        <v>7.5</v>
      </c>
      <c r="G32" s="2">
        <v>10</v>
      </c>
      <c r="H32" s="2">
        <v>8</v>
      </c>
      <c r="I32" s="2">
        <v>6.5</v>
      </c>
      <c r="J32" s="2">
        <v>9</v>
      </c>
      <c r="K32" s="2">
        <v>5</v>
      </c>
      <c r="L32" s="2">
        <v>10</v>
      </c>
      <c r="M32" s="2">
        <v>10</v>
      </c>
      <c r="N32" s="2">
        <f t="shared" si="0"/>
        <v>8.3</v>
      </c>
      <c r="O32" s="2">
        <f t="shared" si="1"/>
        <v>22.3</v>
      </c>
      <c r="P32" s="2">
        <f t="shared" si="2"/>
        <v>66</v>
      </c>
      <c r="Q32" s="2">
        <f t="shared" si="3"/>
        <v>6.2</v>
      </c>
    </row>
    <row r="33" spans="2:18" ht="15">
      <c r="B33" s="2">
        <v>28</v>
      </c>
      <c r="C33" s="3" t="s">
        <v>123</v>
      </c>
      <c r="D33" s="3" t="s">
        <v>124</v>
      </c>
      <c r="E33" s="3" t="s">
        <v>125</v>
      </c>
      <c r="F33" s="2">
        <v>8.3</v>
      </c>
      <c r="G33" s="2">
        <v>10</v>
      </c>
      <c r="H33" s="2">
        <v>0</v>
      </c>
      <c r="I33" s="2">
        <v>3</v>
      </c>
      <c r="J33" s="2">
        <v>10</v>
      </c>
      <c r="K33" s="2">
        <v>5</v>
      </c>
      <c r="L33" s="2">
        <v>8.5</v>
      </c>
      <c r="M33" s="2">
        <v>9</v>
      </c>
      <c r="N33" s="2">
        <f t="shared" si="0"/>
        <v>6.7</v>
      </c>
      <c r="O33" s="2">
        <f t="shared" si="1"/>
        <v>54.8</v>
      </c>
      <c r="P33" s="2">
        <f t="shared" si="2"/>
        <v>53.8</v>
      </c>
      <c r="Q33" s="2">
        <v>5.8</v>
      </c>
      <c r="R33" s="34">
        <f>ROUND(IF(P33&gt;$T$10,(P33*$T$11)+$T$12,(P33*$T$13)+$T$14),1)</f>
        <v>5.8</v>
      </c>
    </row>
    <row r="34" spans="2:17" ht="15">
      <c r="B34" s="2">
        <v>29</v>
      </c>
      <c r="C34" s="3" t="s">
        <v>147</v>
      </c>
      <c r="D34" s="3" t="s">
        <v>148</v>
      </c>
      <c r="E34" s="3" t="s">
        <v>149</v>
      </c>
      <c r="F34" s="2">
        <v>6.7</v>
      </c>
      <c r="G34" s="2">
        <v>8.5</v>
      </c>
      <c r="H34" s="2">
        <v>8</v>
      </c>
      <c r="I34" s="2">
        <v>8</v>
      </c>
      <c r="J34" s="2">
        <v>9</v>
      </c>
      <c r="K34" s="2">
        <v>2</v>
      </c>
      <c r="L34" s="2">
        <v>10</v>
      </c>
      <c r="M34" s="2">
        <v>10</v>
      </c>
      <c r="N34" s="2">
        <f t="shared" si="0"/>
        <v>7.8</v>
      </c>
      <c r="O34" s="2">
        <f t="shared" si="1"/>
        <v>33.1</v>
      </c>
      <c r="P34" s="2">
        <f t="shared" si="2"/>
        <v>62.2</v>
      </c>
      <c r="Q34" s="2">
        <f t="shared" si="3"/>
        <v>5.8</v>
      </c>
    </row>
    <row r="35" spans="2:17" ht="15">
      <c r="B35" s="2">
        <v>30</v>
      </c>
      <c r="C35" s="3" t="s">
        <v>107</v>
      </c>
      <c r="D35" s="3" t="s">
        <v>126</v>
      </c>
      <c r="E35" s="3" t="s">
        <v>127</v>
      </c>
      <c r="F35" s="2">
        <v>7.5</v>
      </c>
      <c r="G35" s="2">
        <v>10</v>
      </c>
      <c r="H35" s="2">
        <v>7</v>
      </c>
      <c r="I35" s="2">
        <v>6.5</v>
      </c>
      <c r="J35" s="2">
        <v>8</v>
      </c>
      <c r="K35" s="2">
        <v>6</v>
      </c>
      <c r="L35" s="2">
        <v>10</v>
      </c>
      <c r="M35" s="2">
        <v>9</v>
      </c>
      <c r="N35" s="2">
        <f t="shared" si="0"/>
        <v>8</v>
      </c>
      <c r="O35" s="2">
        <f t="shared" si="1"/>
        <v>19.2</v>
      </c>
      <c r="P35" s="2">
        <f t="shared" si="2"/>
        <v>64</v>
      </c>
      <c r="Q35" s="2">
        <f t="shared" si="3"/>
        <v>6</v>
      </c>
    </row>
    <row r="36" spans="2:17" ht="15">
      <c r="B36" s="2">
        <v>31</v>
      </c>
      <c r="C36" s="3" t="s">
        <v>76</v>
      </c>
      <c r="D36" s="3" t="s">
        <v>131</v>
      </c>
      <c r="E36" s="3" t="s">
        <v>132</v>
      </c>
      <c r="F36" s="2">
        <v>8.8</v>
      </c>
      <c r="G36" s="2">
        <v>10</v>
      </c>
      <c r="H36" s="2">
        <v>9</v>
      </c>
      <c r="I36" s="2">
        <v>4</v>
      </c>
      <c r="J36" s="2">
        <v>10</v>
      </c>
      <c r="K36" s="2">
        <v>5</v>
      </c>
      <c r="L36" s="2">
        <v>10</v>
      </c>
      <c r="M36" s="2">
        <v>10</v>
      </c>
      <c r="N36" s="2">
        <f t="shared" si="0"/>
        <v>8.4</v>
      </c>
      <c r="O36" s="2">
        <f t="shared" si="1"/>
        <v>29</v>
      </c>
      <c r="P36" s="2">
        <f t="shared" si="2"/>
        <v>66.8</v>
      </c>
      <c r="Q36" s="2">
        <f t="shared" si="3"/>
        <v>6.3</v>
      </c>
    </row>
    <row r="37" spans="2:17" ht="15">
      <c r="B37" s="2">
        <v>32</v>
      </c>
      <c r="C37" s="3" t="s">
        <v>115</v>
      </c>
      <c r="D37" s="3" t="s">
        <v>116</v>
      </c>
      <c r="E37" s="3" t="s">
        <v>100</v>
      </c>
      <c r="F37" s="2">
        <v>5.8</v>
      </c>
      <c r="G37" s="6">
        <v>7</v>
      </c>
      <c r="H37" s="2">
        <v>10</v>
      </c>
      <c r="I37" s="2">
        <v>5</v>
      </c>
      <c r="J37" s="2">
        <v>8</v>
      </c>
      <c r="K37" s="2">
        <v>7</v>
      </c>
      <c r="L37" s="2">
        <v>10</v>
      </c>
      <c r="M37" s="2">
        <v>8</v>
      </c>
      <c r="N37" s="2">
        <f t="shared" si="0"/>
        <v>7.6</v>
      </c>
      <c r="O37" s="2">
        <f t="shared" si="1"/>
        <v>23.6</v>
      </c>
      <c r="P37" s="2">
        <f t="shared" si="2"/>
        <v>60.8</v>
      </c>
      <c r="Q37" s="2">
        <f t="shared" si="3"/>
        <v>5.7</v>
      </c>
    </row>
    <row r="38" spans="2:17" ht="15">
      <c r="B38" s="2">
        <v>33</v>
      </c>
      <c r="C38" s="3" t="s">
        <v>109</v>
      </c>
      <c r="D38" s="3" t="s">
        <v>110</v>
      </c>
      <c r="E38" s="3" t="s">
        <v>111</v>
      </c>
      <c r="F38" s="2">
        <v>9.6</v>
      </c>
      <c r="G38" s="2">
        <v>8.5</v>
      </c>
      <c r="H38" s="2">
        <v>9</v>
      </c>
      <c r="I38" s="2">
        <v>6.5</v>
      </c>
      <c r="J38" s="17">
        <v>0</v>
      </c>
      <c r="K38" s="2">
        <v>5</v>
      </c>
      <c r="L38" s="2">
        <v>9.5</v>
      </c>
      <c r="M38" s="2">
        <v>10</v>
      </c>
      <c r="N38" s="2">
        <f t="shared" si="0"/>
        <v>7.3</v>
      </c>
      <c r="O38" s="2">
        <f t="shared" si="1"/>
        <v>46.6</v>
      </c>
      <c r="P38" s="2">
        <f t="shared" si="2"/>
        <v>58.1</v>
      </c>
      <c r="Q38" s="2">
        <f t="shared" si="3"/>
        <v>5.4</v>
      </c>
    </row>
    <row r="39" spans="2:17" ht="15">
      <c r="B39" s="1"/>
      <c r="C39" s="1"/>
      <c r="D39" s="1"/>
      <c r="E39" s="10" t="s">
        <v>152</v>
      </c>
      <c r="F39" s="2">
        <f>ROUND(AVERAGE(F6:F38),1)</f>
        <v>7.6</v>
      </c>
      <c r="G39" s="2">
        <f aca="true" t="shared" si="4" ref="G39:Q39">ROUND(AVERAGE(G6:G38),1)</f>
        <v>9.1</v>
      </c>
      <c r="H39" s="2">
        <f t="shared" si="4"/>
        <v>8</v>
      </c>
      <c r="I39" s="2">
        <f t="shared" si="4"/>
        <v>5.2</v>
      </c>
      <c r="J39" s="2">
        <f t="shared" si="4"/>
        <v>8.4</v>
      </c>
      <c r="K39" s="2">
        <f t="shared" si="4"/>
        <v>5.1</v>
      </c>
      <c r="L39" s="2">
        <f t="shared" si="4"/>
        <v>9.3</v>
      </c>
      <c r="M39" s="2">
        <f t="shared" si="4"/>
        <v>9</v>
      </c>
      <c r="N39" s="2">
        <f t="shared" si="4"/>
        <v>7.7</v>
      </c>
      <c r="O39" s="2">
        <f t="shared" si="4"/>
        <v>30.8</v>
      </c>
      <c r="P39" s="2">
        <f t="shared" si="4"/>
        <v>61.7</v>
      </c>
      <c r="Q39" s="2">
        <f t="shared" si="4"/>
        <v>5.8</v>
      </c>
    </row>
    <row r="40" spans="2:17" ht="15">
      <c r="B40" s="7"/>
      <c r="C40" s="5"/>
      <c r="E40" s="10" t="s">
        <v>153</v>
      </c>
      <c r="F40" s="2">
        <f>ROUND(STDEV(F6:F38)/F39*100,1)</f>
        <v>13.9</v>
      </c>
      <c r="G40" s="2">
        <f aca="true" t="shared" si="5" ref="G40:Q40">ROUND(STDEV(G6:G38)/G39*100,1)</f>
        <v>15.4</v>
      </c>
      <c r="H40" s="2">
        <f t="shared" si="5"/>
        <v>30</v>
      </c>
      <c r="I40" s="2">
        <f t="shared" si="5"/>
        <v>36.6</v>
      </c>
      <c r="J40" s="2">
        <f t="shared" si="5"/>
        <v>33.3</v>
      </c>
      <c r="K40" s="2">
        <f t="shared" si="5"/>
        <v>27</v>
      </c>
      <c r="L40" s="2">
        <f t="shared" si="5"/>
        <v>8.5</v>
      </c>
      <c r="M40" s="2">
        <f t="shared" si="5"/>
        <v>13</v>
      </c>
      <c r="N40" s="2">
        <f t="shared" si="5"/>
        <v>7.9</v>
      </c>
      <c r="O40" s="2">
        <f t="shared" si="5"/>
        <v>31.4</v>
      </c>
      <c r="P40" s="2">
        <f t="shared" si="5"/>
        <v>7.9</v>
      </c>
      <c r="Q40" s="2">
        <f t="shared" si="5"/>
        <v>8.2</v>
      </c>
    </row>
    <row r="42" spans="2:13" ht="15">
      <c r="B42" s="46" t="s">
        <v>179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5">
      <c r="B43" s="11"/>
      <c r="C43" s="11"/>
      <c r="D43" s="11"/>
      <c r="E43" s="11"/>
      <c r="F43" s="12"/>
      <c r="G43" s="11"/>
      <c r="H43" s="11"/>
      <c r="I43" s="11"/>
      <c r="J43" s="11"/>
      <c r="K43" s="11"/>
      <c r="L43" s="11"/>
      <c r="M43" s="11"/>
    </row>
    <row r="44" spans="2:13" ht="161.25">
      <c r="B44" s="11"/>
      <c r="C44" s="11"/>
      <c r="D44" s="11"/>
      <c r="E44" s="13"/>
      <c r="F44" s="31" t="s">
        <v>174</v>
      </c>
      <c r="G44" s="31" t="s">
        <v>180</v>
      </c>
      <c r="H44" s="31" t="s">
        <v>13</v>
      </c>
      <c r="I44" s="31" t="s">
        <v>307</v>
      </c>
      <c r="J44" s="31" t="s">
        <v>14</v>
      </c>
      <c r="K44" s="31" t="s">
        <v>1</v>
      </c>
      <c r="L44" s="31" t="s">
        <v>181</v>
      </c>
      <c r="M44" s="31" t="s">
        <v>2</v>
      </c>
    </row>
    <row r="45" spans="2:17" ht="15">
      <c r="B45" s="4" t="s">
        <v>150</v>
      </c>
      <c r="C45" s="45" t="s">
        <v>59</v>
      </c>
      <c r="D45" s="45"/>
      <c r="E45" s="45"/>
      <c r="F45" s="4" t="s">
        <v>22</v>
      </c>
      <c r="G45" s="4" t="s">
        <v>23</v>
      </c>
      <c r="H45" s="4" t="s">
        <v>308</v>
      </c>
      <c r="I45" s="4" t="s">
        <v>309</v>
      </c>
      <c r="J45" s="4" t="s">
        <v>310</v>
      </c>
      <c r="K45" s="4" t="s">
        <v>311</v>
      </c>
      <c r="L45" s="4" t="s">
        <v>312</v>
      </c>
      <c r="M45" s="4" t="s">
        <v>313</v>
      </c>
      <c r="N45" s="2" t="s">
        <v>152</v>
      </c>
      <c r="O45" s="2" t="s">
        <v>153</v>
      </c>
      <c r="P45" s="2" t="s">
        <v>56</v>
      </c>
      <c r="Q45" s="8" t="s">
        <v>154</v>
      </c>
    </row>
    <row r="46" spans="2:20" ht="15">
      <c r="B46" s="14">
        <v>1</v>
      </c>
      <c r="C46" s="16" t="s">
        <v>207</v>
      </c>
      <c r="D46" s="16" t="s">
        <v>208</v>
      </c>
      <c r="E46" s="16" t="s">
        <v>86</v>
      </c>
      <c r="F46" s="20">
        <v>7.8</v>
      </c>
      <c r="G46" s="20">
        <v>9.7</v>
      </c>
      <c r="H46" s="20">
        <v>10</v>
      </c>
      <c r="I46" s="44">
        <v>5</v>
      </c>
      <c r="J46" s="20">
        <v>10</v>
      </c>
      <c r="K46" s="20">
        <v>6.5</v>
      </c>
      <c r="L46" s="20">
        <v>9.5</v>
      </c>
      <c r="M46" s="20">
        <v>10</v>
      </c>
      <c r="N46" s="2">
        <f aca="true" t="shared" si="6" ref="N46:N85">ROUND(AVERAGE(F46:M46),1)</f>
        <v>8.6</v>
      </c>
      <c r="O46" s="2">
        <f aca="true" t="shared" si="7" ref="O46:O85">ROUND(STDEV(F46:M46)/N46*100,1)</f>
        <v>22.4</v>
      </c>
      <c r="P46" s="2">
        <f aca="true" t="shared" si="8" ref="P46:P85">SUM(F46:M46)</f>
        <v>68.5</v>
      </c>
      <c r="Q46" s="2">
        <f aca="true" t="shared" si="9" ref="Q46:Q85">ROUND(IF(P46&gt;$S$50,(P46*$S$51)+$S$52,(P46*$S$53)+$S$54),1)</f>
        <v>6.4</v>
      </c>
      <c r="R46" s="9" t="s">
        <v>155</v>
      </c>
      <c r="S46" s="9">
        <f>S47</f>
        <v>74.6</v>
      </c>
      <c r="T46" s="40"/>
    </row>
    <row r="47" spans="2:20" ht="15">
      <c r="B47" s="2">
        <v>2</v>
      </c>
      <c r="C47" s="16" t="s">
        <v>238</v>
      </c>
      <c r="D47" s="16" t="s">
        <v>239</v>
      </c>
      <c r="E47" s="16" t="s">
        <v>240</v>
      </c>
      <c r="F47" s="20">
        <v>7.8</v>
      </c>
      <c r="G47" s="20">
        <v>2.9</v>
      </c>
      <c r="H47" s="20">
        <v>10</v>
      </c>
      <c r="I47" s="20">
        <v>4.8</v>
      </c>
      <c r="J47" s="20">
        <v>10</v>
      </c>
      <c r="K47" s="20">
        <v>6.5</v>
      </c>
      <c r="L47" s="20">
        <v>8.8</v>
      </c>
      <c r="M47" s="20">
        <v>9.5</v>
      </c>
      <c r="N47" s="2">
        <f t="shared" si="6"/>
        <v>7.5</v>
      </c>
      <c r="O47" s="2">
        <f t="shared" si="7"/>
        <v>34.8</v>
      </c>
      <c r="P47" s="2">
        <f t="shared" si="8"/>
        <v>60.3</v>
      </c>
      <c r="Q47" s="2">
        <f t="shared" si="9"/>
        <v>5.6</v>
      </c>
      <c r="R47" s="9" t="s">
        <v>156</v>
      </c>
      <c r="S47" s="9">
        <f>MAX(P46:P85)</f>
        <v>74.6</v>
      </c>
      <c r="T47" s="40"/>
    </row>
    <row r="48" spans="2:20" ht="15">
      <c r="B48" s="2">
        <v>3</v>
      </c>
      <c r="C48" s="16" t="s">
        <v>238</v>
      </c>
      <c r="D48" s="16" t="s">
        <v>290</v>
      </c>
      <c r="E48" s="16" t="s">
        <v>291</v>
      </c>
      <c r="F48" s="20">
        <v>6.1</v>
      </c>
      <c r="G48" s="20">
        <v>4.3</v>
      </c>
      <c r="H48" s="20">
        <v>10</v>
      </c>
      <c r="I48" s="44">
        <v>6.5</v>
      </c>
      <c r="J48" s="20">
        <v>9</v>
      </c>
      <c r="K48" s="20">
        <v>5</v>
      </c>
      <c r="L48" s="20">
        <v>8.8</v>
      </c>
      <c r="M48" s="20">
        <v>10</v>
      </c>
      <c r="N48" s="2">
        <f t="shared" si="6"/>
        <v>7.5</v>
      </c>
      <c r="O48" s="2">
        <f t="shared" si="7"/>
        <v>30.2</v>
      </c>
      <c r="P48" s="2">
        <f t="shared" si="8"/>
        <v>59.7</v>
      </c>
      <c r="Q48" s="2">
        <f t="shared" si="9"/>
        <v>5.5</v>
      </c>
      <c r="R48" s="9" t="s">
        <v>157</v>
      </c>
      <c r="S48" s="9">
        <f>AVERAGE(S46:S47)</f>
        <v>74.6</v>
      </c>
      <c r="T48" s="40"/>
    </row>
    <row r="49" spans="2:20" ht="15">
      <c r="B49" s="2">
        <v>4</v>
      </c>
      <c r="C49" s="16" t="s">
        <v>305</v>
      </c>
      <c r="D49" s="3" t="s">
        <v>306</v>
      </c>
      <c r="E49" s="3" t="s">
        <v>169</v>
      </c>
      <c r="F49" s="20">
        <v>6.1</v>
      </c>
      <c r="G49" s="20">
        <v>8.6</v>
      </c>
      <c r="H49" s="20">
        <v>10</v>
      </c>
      <c r="I49" s="44">
        <v>8</v>
      </c>
      <c r="J49" s="20">
        <v>10</v>
      </c>
      <c r="K49" s="20">
        <v>7</v>
      </c>
      <c r="L49" s="20">
        <v>7.3</v>
      </c>
      <c r="M49" s="20">
        <v>10</v>
      </c>
      <c r="N49" s="2">
        <f t="shared" si="6"/>
        <v>8.4</v>
      </c>
      <c r="O49" s="2">
        <f t="shared" si="7"/>
        <v>18.2</v>
      </c>
      <c r="P49" s="2">
        <f t="shared" si="8"/>
        <v>67</v>
      </c>
      <c r="Q49" s="2">
        <f t="shared" si="9"/>
        <v>6.2</v>
      </c>
      <c r="R49" s="9" t="s">
        <v>158</v>
      </c>
      <c r="S49" s="9">
        <v>60</v>
      </c>
      <c r="T49" s="40"/>
    </row>
    <row r="50" spans="2:20" ht="15">
      <c r="B50" s="2">
        <v>5</v>
      </c>
      <c r="C50" s="16" t="s">
        <v>275</v>
      </c>
      <c r="D50" s="16" t="s">
        <v>224</v>
      </c>
      <c r="E50" s="16" t="s">
        <v>276</v>
      </c>
      <c r="F50" s="20">
        <v>6.7</v>
      </c>
      <c r="G50" s="20">
        <v>7.9</v>
      </c>
      <c r="H50" s="20">
        <v>10</v>
      </c>
      <c r="I50" s="20">
        <v>9.3</v>
      </c>
      <c r="J50" s="20">
        <v>10</v>
      </c>
      <c r="K50" s="20">
        <v>4</v>
      </c>
      <c r="L50" s="20">
        <v>10</v>
      </c>
      <c r="M50" s="20">
        <v>10</v>
      </c>
      <c r="N50" s="2">
        <f t="shared" si="6"/>
        <v>8.5</v>
      </c>
      <c r="O50" s="2">
        <f t="shared" si="7"/>
        <v>25.7</v>
      </c>
      <c r="P50" s="2">
        <f t="shared" si="8"/>
        <v>67.9</v>
      </c>
      <c r="Q50" s="2">
        <f t="shared" si="9"/>
        <v>6.3</v>
      </c>
      <c r="R50" s="9" t="s">
        <v>159</v>
      </c>
      <c r="S50" s="9">
        <f>ROUND(S48*S49/100,1)</f>
        <v>44.8</v>
      </c>
      <c r="T50" s="40"/>
    </row>
    <row r="51" spans="2:20" ht="15">
      <c r="B51" s="2">
        <v>6</v>
      </c>
      <c r="C51" s="16" t="s">
        <v>209</v>
      </c>
      <c r="D51" s="16" t="s">
        <v>210</v>
      </c>
      <c r="E51" s="16" t="s">
        <v>211</v>
      </c>
      <c r="F51" s="20">
        <v>8.3</v>
      </c>
      <c r="G51" s="20">
        <v>5</v>
      </c>
      <c r="H51" s="20">
        <v>10</v>
      </c>
      <c r="I51" s="20">
        <v>8</v>
      </c>
      <c r="J51" s="20">
        <v>9</v>
      </c>
      <c r="K51" s="20">
        <v>9</v>
      </c>
      <c r="L51" s="20">
        <v>8.8</v>
      </c>
      <c r="M51" s="20">
        <v>9.5</v>
      </c>
      <c r="N51" s="2">
        <f t="shared" si="6"/>
        <v>8.5</v>
      </c>
      <c r="O51" s="2">
        <f t="shared" si="7"/>
        <v>18</v>
      </c>
      <c r="P51" s="2">
        <f t="shared" si="8"/>
        <v>67.6</v>
      </c>
      <c r="Q51" s="2">
        <f t="shared" si="9"/>
        <v>6.3</v>
      </c>
      <c r="R51" s="9" t="s">
        <v>160</v>
      </c>
      <c r="S51" s="9">
        <f>3/(S48-S50)</f>
        <v>0.10067114093959732</v>
      </c>
      <c r="T51" s="40"/>
    </row>
    <row r="52" spans="2:20" ht="15">
      <c r="B52" s="2">
        <v>7</v>
      </c>
      <c r="C52" s="16" t="s">
        <v>224</v>
      </c>
      <c r="D52" s="16" t="s">
        <v>95</v>
      </c>
      <c r="E52" s="16" t="s">
        <v>225</v>
      </c>
      <c r="F52" s="20">
        <v>7.2</v>
      </c>
      <c r="G52" s="20">
        <v>10</v>
      </c>
      <c r="H52" s="20">
        <v>10</v>
      </c>
      <c r="I52" s="44">
        <v>7</v>
      </c>
      <c r="J52" s="20">
        <v>10</v>
      </c>
      <c r="K52" s="20">
        <v>5.5</v>
      </c>
      <c r="L52" s="20">
        <v>9.3</v>
      </c>
      <c r="M52" s="20">
        <v>10</v>
      </c>
      <c r="N52" s="2">
        <f t="shared" si="6"/>
        <v>8.6</v>
      </c>
      <c r="O52" s="2">
        <f t="shared" si="7"/>
        <v>20.8</v>
      </c>
      <c r="P52" s="2">
        <f t="shared" si="8"/>
        <v>69</v>
      </c>
      <c r="Q52" s="2">
        <f t="shared" si="9"/>
        <v>6.4</v>
      </c>
      <c r="R52" s="9" t="s">
        <v>161</v>
      </c>
      <c r="S52" s="9">
        <f>7-(S51*S48)</f>
        <v>-0.5100671140939594</v>
      </c>
      <c r="T52" s="40"/>
    </row>
    <row r="53" spans="2:20" ht="15">
      <c r="B53" s="2">
        <v>8</v>
      </c>
      <c r="C53" s="16" t="s">
        <v>256</v>
      </c>
      <c r="D53" s="16" t="s">
        <v>257</v>
      </c>
      <c r="E53" s="16" t="s">
        <v>258</v>
      </c>
      <c r="F53" s="20">
        <v>7.8</v>
      </c>
      <c r="G53" s="20">
        <v>8.6</v>
      </c>
      <c r="H53" s="20">
        <v>10</v>
      </c>
      <c r="I53" s="20">
        <v>10</v>
      </c>
      <c r="J53" s="20">
        <v>10</v>
      </c>
      <c r="K53" s="20">
        <v>4</v>
      </c>
      <c r="L53" s="20">
        <v>9.3</v>
      </c>
      <c r="M53" s="20">
        <v>10</v>
      </c>
      <c r="N53" s="2">
        <f t="shared" si="6"/>
        <v>8.7</v>
      </c>
      <c r="O53" s="2">
        <f t="shared" si="7"/>
        <v>23.8</v>
      </c>
      <c r="P53" s="2">
        <f t="shared" si="8"/>
        <v>69.7</v>
      </c>
      <c r="Q53" s="2">
        <f t="shared" si="9"/>
        <v>6.5</v>
      </c>
      <c r="R53" s="9" t="s">
        <v>162</v>
      </c>
      <c r="S53" s="9">
        <f>3/S50</f>
        <v>0.06696428571428571</v>
      </c>
      <c r="T53" s="40"/>
    </row>
    <row r="54" spans="2:20" ht="15">
      <c r="B54" s="2">
        <v>9</v>
      </c>
      <c r="C54" s="16" t="s">
        <v>277</v>
      </c>
      <c r="D54" s="16" t="s">
        <v>278</v>
      </c>
      <c r="E54" s="16" t="s">
        <v>279</v>
      </c>
      <c r="F54" s="20">
        <v>10</v>
      </c>
      <c r="G54" s="20">
        <v>10</v>
      </c>
      <c r="H54" s="20">
        <v>10</v>
      </c>
      <c r="I54" s="20">
        <v>6.3</v>
      </c>
      <c r="J54" s="20">
        <v>9</v>
      </c>
      <c r="K54" s="20">
        <v>3.5</v>
      </c>
      <c r="L54" s="20">
        <v>10</v>
      </c>
      <c r="M54" s="20">
        <v>10</v>
      </c>
      <c r="N54" s="2">
        <f t="shared" si="6"/>
        <v>8.6</v>
      </c>
      <c r="O54" s="2">
        <f t="shared" si="7"/>
        <v>28.2</v>
      </c>
      <c r="P54" s="2">
        <f t="shared" si="8"/>
        <v>68.8</v>
      </c>
      <c r="Q54" s="2">
        <f t="shared" si="9"/>
        <v>6.4</v>
      </c>
      <c r="R54" s="9" t="s">
        <v>163</v>
      </c>
      <c r="S54" s="9">
        <f>4-(S53*S50)</f>
        <v>1.0000000000000004</v>
      </c>
      <c r="T54" s="40"/>
    </row>
    <row r="55" spans="2:20" ht="15">
      <c r="B55" s="2">
        <v>10</v>
      </c>
      <c r="C55" s="16" t="s">
        <v>226</v>
      </c>
      <c r="D55" s="16" t="s">
        <v>107</v>
      </c>
      <c r="E55" s="16" t="s">
        <v>227</v>
      </c>
      <c r="F55" s="20">
        <v>7.8</v>
      </c>
      <c r="G55" s="20">
        <v>10</v>
      </c>
      <c r="H55" s="20">
        <v>8.5</v>
      </c>
      <c r="I55" s="44">
        <v>8</v>
      </c>
      <c r="J55" s="20">
        <v>10</v>
      </c>
      <c r="K55" s="20">
        <v>7</v>
      </c>
      <c r="L55" s="20">
        <v>7.3</v>
      </c>
      <c r="M55" s="20">
        <v>9</v>
      </c>
      <c r="N55" s="2">
        <f t="shared" si="6"/>
        <v>8.5</v>
      </c>
      <c r="O55" s="2">
        <f t="shared" si="7"/>
        <v>13.5</v>
      </c>
      <c r="P55" s="2">
        <f t="shared" si="8"/>
        <v>67.6</v>
      </c>
      <c r="Q55" s="2">
        <f t="shared" si="9"/>
        <v>6.3</v>
      </c>
      <c r="T55" s="7"/>
    </row>
    <row r="56" spans="2:17" ht="15">
      <c r="B56" s="2">
        <v>11</v>
      </c>
      <c r="C56" s="16" t="s">
        <v>216</v>
      </c>
      <c r="D56" s="16" t="s">
        <v>228</v>
      </c>
      <c r="E56" s="16" t="s">
        <v>229</v>
      </c>
      <c r="F56" s="20">
        <v>8.9</v>
      </c>
      <c r="G56" s="20">
        <v>7.9</v>
      </c>
      <c r="H56" s="20">
        <v>10</v>
      </c>
      <c r="I56" s="44">
        <v>6.5</v>
      </c>
      <c r="J56" s="20">
        <v>9</v>
      </c>
      <c r="K56" s="20">
        <v>6.5</v>
      </c>
      <c r="L56" s="20">
        <v>5.8</v>
      </c>
      <c r="M56" s="20">
        <v>10</v>
      </c>
      <c r="N56" s="2">
        <f t="shared" si="6"/>
        <v>8.1</v>
      </c>
      <c r="O56" s="2">
        <f t="shared" si="7"/>
        <v>20.4</v>
      </c>
      <c r="P56" s="2">
        <f t="shared" si="8"/>
        <v>64.6</v>
      </c>
      <c r="Q56" s="2">
        <f t="shared" si="9"/>
        <v>6</v>
      </c>
    </row>
    <row r="57" spans="2:17" ht="15">
      <c r="B57" s="2">
        <v>12</v>
      </c>
      <c r="C57" s="16" t="s">
        <v>280</v>
      </c>
      <c r="D57" s="16" t="s">
        <v>281</v>
      </c>
      <c r="E57" s="16" t="s">
        <v>282</v>
      </c>
      <c r="F57" s="20">
        <v>8.3</v>
      </c>
      <c r="G57" s="20">
        <v>6.9</v>
      </c>
      <c r="H57" s="20">
        <v>10</v>
      </c>
      <c r="I57" s="20">
        <v>8.8</v>
      </c>
      <c r="J57" s="20">
        <v>10</v>
      </c>
      <c r="K57" s="20">
        <v>5.5</v>
      </c>
      <c r="L57" s="20">
        <v>7</v>
      </c>
      <c r="M57" s="20">
        <v>10</v>
      </c>
      <c r="N57" s="2">
        <f t="shared" si="6"/>
        <v>8.3</v>
      </c>
      <c r="O57" s="2">
        <f t="shared" si="7"/>
        <v>20.6</v>
      </c>
      <c r="P57" s="2">
        <f t="shared" si="8"/>
        <v>66.5</v>
      </c>
      <c r="Q57" s="2">
        <f t="shared" si="9"/>
        <v>6.2</v>
      </c>
    </row>
    <row r="58" spans="2:17" ht="15">
      <c r="B58" s="2">
        <v>13</v>
      </c>
      <c r="C58" s="16" t="s">
        <v>259</v>
      </c>
      <c r="D58" s="16" t="s">
        <v>260</v>
      </c>
      <c r="E58" s="16" t="s">
        <v>261</v>
      </c>
      <c r="F58" s="20">
        <v>8.3</v>
      </c>
      <c r="G58" s="20">
        <v>7.6</v>
      </c>
      <c r="H58" s="20">
        <v>10</v>
      </c>
      <c r="I58" s="20">
        <v>10</v>
      </c>
      <c r="J58" s="20">
        <v>10</v>
      </c>
      <c r="K58" s="20">
        <v>6.5</v>
      </c>
      <c r="L58" s="20">
        <v>9.3</v>
      </c>
      <c r="M58" s="20">
        <v>10</v>
      </c>
      <c r="N58" s="2">
        <f t="shared" si="6"/>
        <v>9</v>
      </c>
      <c r="O58" s="2">
        <f t="shared" si="7"/>
        <v>15</v>
      </c>
      <c r="P58" s="2">
        <f t="shared" si="8"/>
        <v>71.7</v>
      </c>
      <c r="Q58" s="2">
        <f t="shared" si="9"/>
        <v>6.7</v>
      </c>
    </row>
    <row r="59" spans="2:17" ht="15">
      <c r="B59" s="2">
        <v>14</v>
      </c>
      <c r="C59" s="16" t="s">
        <v>212</v>
      </c>
      <c r="D59" s="16" t="s">
        <v>213</v>
      </c>
      <c r="E59" s="16" t="s">
        <v>214</v>
      </c>
      <c r="F59" s="20">
        <v>9.4</v>
      </c>
      <c r="G59" s="20">
        <v>5</v>
      </c>
      <c r="H59" s="20">
        <v>10</v>
      </c>
      <c r="I59" s="44">
        <v>6.5</v>
      </c>
      <c r="J59" s="20">
        <v>9</v>
      </c>
      <c r="K59" s="20">
        <v>5.5</v>
      </c>
      <c r="L59" s="20">
        <v>8.8</v>
      </c>
      <c r="M59" s="20">
        <v>10</v>
      </c>
      <c r="N59" s="2">
        <f t="shared" si="6"/>
        <v>8</v>
      </c>
      <c r="O59" s="2">
        <f t="shared" si="7"/>
        <v>25.5</v>
      </c>
      <c r="P59" s="2">
        <f t="shared" si="8"/>
        <v>64.2</v>
      </c>
      <c r="Q59" s="2">
        <f t="shared" si="9"/>
        <v>6</v>
      </c>
    </row>
    <row r="60" spans="2:17" ht="15">
      <c r="B60" s="2">
        <v>15</v>
      </c>
      <c r="C60" s="16" t="s">
        <v>283</v>
      </c>
      <c r="D60" s="16" t="s">
        <v>263</v>
      </c>
      <c r="E60" s="16" t="s">
        <v>284</v>
      </c>
      <c r="F60" s="20">
        <v>6.7</v>
      </c>
      <c r="G60" s="20">
        <v>9.7</v>
      </c>
      <c r="H60" s="20">
        <v>10</v>
      </c>
      <c r="I60" s="44">
        <v>9</v>
      </c>
      <c r="J60" s="20">
        <v>9</v>
      </c>
      <c r="K60" s="20">
        <v>5</v>
      </c>
      <c r="L60" s="20">
        <v>4.8</v>
      </c>
      <c r="M60" s="20">
        <v>10</v>
      </c>
      <c r="N60" s="2">
        <f t="shared" si="6"/>
        <v>8</v>
      </c>
      <c r="O60" s="2">
        <f t="shared" si="7"/>
        <v>27.5</v>
      </c>
      <c r="P60" s="2">
        <f t="shared" si="8"/>
        <v>64.19999999999999</v>
      </c>
      <c r="Q60" s="2">
        <f t="shared" si="9"/>
        <v>6</v>
      </c>
    </row>
    <row r="61" spans="2:17" ht="15">
      <c r="B61" s="2">
        <v>16</v>
      </c>
      <c r="C61" s="16" t="s">
        <v>241</v>
      </c>
      <c r="D61" s="16" t="s">
        <v>242</v>
      </c>
      <c r="E61" s="16" t="s">
        <v>243</v>
      </c>
      <c r="F61" s="20">
        <v>8.9</v>
      </c>
      <c r="G61" s="20">
        <v>1.4</v>
      </c>
      <c r="H61" s="20">
        <v>10</v>
      </c>
      <c r="I61" s="20">
        <v>4.3</v>
      </c>
      <c r="J61" s="20">
        <v>10</v>
      </c>
      <c r="K61" s="20">
        <v>6</v>
      </c>
      <c r="L61" s="20">
        <v>7.5</v>
      </c>
      <c r="M61" s="20">
        <v>9.5</v>
      </c>
      <c r="N61" s="2">
        <f t="shared" si="6"/>
        <v>7.2</v>
      </c>
      <c r="O61" s="2">
        <f t="shared" si="7"/>
        <v>43.1</v>
      </c>
      <c r="P61" s="2">
        <f t="shared" si="8"/>
        <v>57.6</v>
      </c>
      <c r="Q61" s="2">
        <f t="shared" si="9"/>
        <v>5.3</v>
      </c>
    </row>
    <row r="62" spans="2:17" ht="15">
      <c r="B62" s="2">
        <v>17</v>
      </c>
      <c r="C62" s="16" t="s">
        <v>262</v>
      </c>
      <c r="D62" s="16" t="s">
        <v>263</v>
      </c>
      <c r="E62" s="16" t="s">
        <v>264</v>
      </c>
      <c r="F62" s="20">
        <v>6.1</v>
      </c>
      <c r="G62" s="20">
        <v>10</v>
      </c>
      <c r="H62" s="20">
        <v>10</v>
      </c>
      <c r="I62" s="44">
        <v>9</v>
      </c>
      <c r="J62" s="20">
        <v>9</v>
      </c>
      <c r="K62" s="20">
        <v>6</v>
      </c>
      <c r="L62" s="20">
        <v>2.5</v>
      </c>
      <c r="M62" s="20">
        <v>10</v>
      </c>
      <c r="N62" s="2">
        <f t="shared" si="6"/>
        <v>7.8</v>
      </c>
      <c r="O62" s="2">
        <f t="shared" si="7"/>
        <v>34.8</v>
      </c>
      <c r="P62" s="2">
        <f t="shared" si="8"/>
        <v>62.6</v>
      </c>
      <c r="Q62" s="2">
        <f t="shared" si="9"/>
        <v>5.8</v>
      </c>
    </row>
    <row r="63" spans="2:17" ht="15">
      <c r="B63" s="2">
        <v>18</v>
      </c>
      <c r="C63" s="16" t="s">
        <v>265</v>
      </c>
      <c r="D63" s="16" t="s">
        <v>266</v>
      </c>
      <c r="E63" s="16" t="s">
        <v>267</v>
      </c>
      <c r="F63" s="20">
        <v>10</v>
      </c>
      <c r="G63" s="20">
        <v>8.3</v>
      </c>
      <c r="H63" s="20">
        <v>10</v>
      </c>
      <c r="I63" s="20">
        <v>9.8</v>
      </c>
      <c r="J63" s="20">
        <v>9</v>
      </c>
      <c r="K63" s="20">
        <v>5</v>
      </c>
      <c r="L63" s="20">
        <v>10</v>
      </c>
      <c r="M63" s="20">
        <v>10</v>
      </c>
      <c r="N63" s="2">
        <f t="shared" si="6"/>
        <v>9</v>
      </c>
      <c r="O63" s="2">
        <f t="shared" si="7"/>
        <v>19.3</v>
      </c>
      <c r="P63" s="2">
        <f t="shared" si="8"/>
        <v>72.1</v>
      </c>
      <c r="Q63" s="2">
        <f t="shared" si="9"/>
        <v>6.7</v>
      </c>
    </row>
    <row r="64" spans="2:17" ht="15">
      <c r="B64" s="2">
        <v>19</v>
      </c>
      <c r="C64" s="16" t="s">
        <v>96</v>
      </c>
      <c r="D64" s="16" t="s">
        <v>268</v>
      </c>
      <c r="E64" s="16" t="s">
        <v>105</v>
      </c>
      <c r="F64" s="20">
        <v>7.2</v>
      </c>
      <c r="G64" s="20">
        <v>10</v>
      </c>
      <c r="H64" s="20">
        <v>10</v>
      </c>
      <c r="I64" s="20">
        <v>9.3</v>
      </c>
      <c r="J64" s="20">
        <v>10</v>
      </c>
      <c r="K64" s="20">
        <v>7</v>
      </c>
      <c r="L64" s="20">
        <v>9.3</v>
      </c>
      <c r="M64" s="20">
        <v>10</v>
      </c>
      <c r="N64" s="2">
        <f t="shared" si="6"/>
        <v>9.1</v>
      </c>
      <c r="O64" s="2">
        <f t="shared" si="7"/>
        <v>14</v>
      </c>
      <c r="P64" s="2">
        <f t="shared" si="8"/>
        <v>72.8</v>
      </c>
      <c r="Q64" s="2">
        <f t="shared" si="9"/>
        <v>6.8</v>
      </c>
    </row>
    <row r="65" spans="2:17" ht="15">
      <c r="B65" s="2">
        <v>20</v>
      </c>
      <c r="C65" s="16" t="s">
        <v>244</v>
      </c>
      <c r="D65" s="16" t="s">
        <v>245</v>
      </c>
      <c r="E65" s="16" t="s">
        <v>246</v>
      </c>
      <c r="F65" s="20">
        <v>8.9</v>
      </c>
      <c r="G65" s="20">
        <v>4.7</v>
      </c>
      <c r="H65" s="20">
        <v>10</v>
      </c>
      <c r="I65" s="20">
        <v>8</v>
      </c>
      <c r="J65" s="20">
        <v>10</v>
      </c>
      <c r="K65" s="20">
        <v>6</v>
      </c>
      <c r="L65" s="20">
        <v>10</v>
      </c>
      <c r="M65" s="20">
        <v>7</v>
      </c>
      <c r="N65" s="2">
        <f t="shared" si="6"/>
        <v>8.1</v>
      </c>
      <c r="O65" s="2">
        <f t="shared" si="7"/>
        <v>25</v>
      </c>
      <c r="P65" s="2">
        <f t="shared" si="8"/>
        <v>64.6</v>
      </c>
      <c r="Q65" s="2">
        <f t="shared" si="9"/>
        <v>6</v>
      </c>
    </row>
    <row r="66" spans="2:17" ht="15">
      <c r="B66" s="2">
        <v>21</v>
      </c>
      <c r="C66" s="16" t="s">
        <v>215</v>
      </c>
      <c r="D66" s="16" t="s">
        <v>216</v>
      </c>
      <c r="E66" s="16" t="s">
        <v>108</v>
      </c>
      <c r="F66" s="20">
        <v>7.8</v>
      </c>
      <c r="G66" s="20">
        <v>6.9</v>
      </c>
      <c r="H66" s="20">
        <v>10</v>
      </c>
      <c r="I66" s="44">
        <v>2</v>
      </c>
      <c r="J66" s="20">
        <v>10</v>
      </c>
      <c r="K66" s="20">
        <v>5.5</v>
      </c>
      <c r="L66" s="20">
        <v>6.8</v>
      </c>
      <c r="M66" s="20">
        <v>10</v>
      </c>
      <c r="N66" s="2">
        <f t="shared" si="6"/>
        <v>7.4</v>
      </c>
      <c r="O66" s="2">
        <f t="shared" si="7"/>
        <v>37.5</v>
      </c>
      <c r="P66" s="2">
        <f t="shared" si="8"/>
        <v>59</v>
      </c>
      <c r="Q66" s="2">
        <f t="shared" si="9"/>
        <v>5.4</v>
      </c>
    </row>
    <row r="67" spans="2:17" ht="15">
      <c r="B67" s="2">
        <v>22</v>
      </c>
      <c r="C67" s="16" t="s">
        <v>230</v>
      </c>
      <c r="D67" s="16" t="s">
        <v>231</v>
      </c>
      <c r="E67" s="16" t="s">
        <v>232</v>
      </c>
      <c r="F67" s="20">
        <v>8.9</v>
      </c>
      <c r="G67" s="20">
        <v>7.9</v>
      </c>
      <c r="H67" s="20">
        <v>10</v>
      </c>
      <c r="I67" s="20">
        <v>7</v>
      </c>
      <c r="J67" s="20">
        <v>10</v>
      </c>
      <c r="K67" s="20">
        <v>7</v>
      </c>
      <c r="L67" s="20">
        <v>9.3</v>
      </c>
      <c r="M67" s="20">
        <v>10</v>
      </c>
      <c r="N67" s="2">
        <f t="shared" si="6"/>
        <v>8.8</v>
      </c>
      <c r="O67" s="2">
        <f t="shared" si="7"/>
        <v>14.8</v>
      </c>
      <c r="P67" s="2">
        <f t="shared" si="8"/>
        <v>70.1</v>
      </c>
      <c r="Q67" s="2">
        <f t="shared" si="9"/>
        <v>6.5</v>
      </c>
    </row>
    <row r="68" spans="2:17" ht="15">
      <c r="B68" s="2">
        <v>23</v>
      </c>
      <c r="C68" s="16" t="s">
        <v>285</v>
      </c>
      <c r="D68" s="16" t="s">
        <v>277</v>
      </c>
      <c r="E68" s="16" t="s">
        <v>286</v>
      </c>
      <c r="F68" s="20">
        <v>7.8</v>
      </c>
      <c r="G68" s="20">
        <v>7.9</v>
      </c>
      <c r="H68" s="20">
        <v>10</v>
      </c>
      <c r="I68" s="44">
        <v>8.5</v>
      </c>
      <c r="J68" s="20">
        <v>10</v>
      </c>
      <c r="K68" s="20">
        <v>4</v>
      </c>
      <c r="L68" s="20">
        <v>9.5</v>
      </c>
      <c r="M68" s="20">
        <v>8</v>
      </c>
      <c r="N68" s="2">
        <f t="shared" si="6"/>
        <v>8.2</v>
      </c>
      <c r="O68" s="2">
        <f t="shared" si="7"/>
        <v>23.6</v>
      </c>
      <c r="P68" s="2">
        <f t="shared" si="8"/>
        <v>65.7</v>
      </c>
      <c r="Q68" s="2">
        <f t="shared" si="9"/>
        <v>6.1</v>
      </c>
    </row>
    <row r="69" spans="2:17" ht="15">
      <c r="B69" s="2">
        <v>24</v>
      </c>
      <c r="C69" s="16" t="s">
        <v>292</v>
      </c>
      <c r="D69" s="16" t="s">
        <v>293</v>
      </c>
      <c r="E69" s="16" t="s">
        <v>111</v>
      </c>
      <c r="F69" s="20">
        <v>7.8</v>
      </c>
      <c r="G69" s="20">
        <v>8.3</v>
      </c>
      <c r="H69" s="20">
        <v>10</v>
      </c>
      <c r="I69" s="44">
        <v>7.5</v>
      </c>
      <c r="J69" s="20">
        <v>8</v>
      </c>
      <c r="K69" s="20">
        <v>4.5</v>
      </c>
      <c r="L69" s="20">
        <v>6.8</v>
      </c>
      <c r="M69" s="20">
        <v>9</v>
      </c>
      <c r="N69" s="2">
        <f t="shared" si="6"/>
        <v>7.7</v>
      </c>
      <c r="O69" s="2">
        <f t="shared" si="7"/>
        <v>21.1</v>
      </c>
      <c r="P69" s="2">
        <f t="shared" si="8"/>
        <v>61.9</v>
      </c>
      <c r="Q69" s="2">
        <f t="shared" si="9"/>
        <v>5.7</v>
      </c>
    </row>
    <row r="70" spans="2:17" ht="15">
      <c r="B70" s="2">
        <v>25</v>
      </c>
      <c r="C70" s="16" t="s">
        <v>88</v>
      </c>
      <c r="D70" s="16" t="s">
        <v>217</v>
      </c>
      <c r="E70" s="16" t="s">
        <v>218</v>
      </c>
      <c r="F70" s="20">
        <v>8.9</v>
      </c>
      <c r="G70" s="20">
        <v>2.9</v>
      </c>
      <c r="H70" s="20">
        <v>10</v>
      </c>
      <c r="I70" s="44">
        <v>8.5</v>
      </c>
      <c r="J70" s="20">
        <v>10</v>
      </c>
      <c r="K70" s="20">
        <v>5.5</v>
      </c>
      <c r="L70" s="20">
        <v>8</v>
      </c>
      <c r="M70" s="20">
        <v>10</v>
      </c>
      <c r="N70" s="2">
        <f t="shared" si="6"/>
        <v>8</v>
      </c>
      <c r="O70" s="2">
        <f t="shared" si="7"/>
        <v>31.8</v>
      </c>
      <c r="P70" s="2">
        <f t="shared" si="8"/>
        <v>63.8</v>
      </c>
      <c r="Q70" s="2">
        <f t="shared" si="9"/>
        <v>5.9</v>
      </c>
    </row>
    <row r="71" spans="2:17" ht="15">
      <c r="B71" s="2">
        <v>26</v>
      </c>
      <c r="C71" s="16" t="s">
        <v>247</v>
      </c>
      <c r="D71" s="16" t="s">
        <v>248</v>
      </c>
      <c r="E71" s="16" t="s">
        <v>130</v>
      </c>
      <c r="F71" s="20">
        <v>7.8</v>
      </c>
      <c r="G71" s="20">
        <v>2.9</v>
      </c>
      <c r="H71" s="20">
        <v>10</v>
      </c>
      <c r="I71" s="20">
        <v>7</v>
      </c>
      <c r="J71" s="20">
        <v>10</v>
      </c>
      <c r="K71" s="20">
        <v>7</v>
      </c>
      <c r="L71" s="20">
        <v>9.3</v>
      </c>
      <c r="M71" s="20">
        <v>10</v>
      </c>
      <c r="N71" s="2">
        <f t="shared" si="6"/>
        <v>8</v>
      </c>
      <c r="O71" s="2">
        <f t="shared" si="7"/>
        <v>30.5</v>
      </c>
      <c r="P71" s="2">
        <f t="shared" si="8"/>
        <v>64</v>
      </c>
      <c r="Q71" s="2">
        <f t="shared" si="9"/>
        <v>5.9</v>
      </c>
    </row>
    <row r="72" spans="2:17" ht="15">
      <c r="B72" s="2">
        <v>27</v>
      </c>
      <c r="C72" s="16" t="s">
        <v>294</v>
      </c>
      <c r="D72" s="16" t="s">
        <v>295</v>
      </c>
      <c r="E72" s="16" t="s">
        <v>296</v>
      </c>
      <c r="F72" s="20">
        <v>6.1</v>
      </c>
      <c r="G72" s="20">
        <v>7.9</v>
      </c>
      <c r="H72" s="20">
        <v>10</v>
      </c>
      <c r="I72" s="44">
        <v>9</v>
      </c>
      <c r="J72" s="20">
        <v>10</v>
      </c>
      <c r="K72" s="20">
        <v>5</v>
      </c>
      <c r="L72" s="20">
        <v>7.3</v>
      </c>
      <c r="M72" s="20">
        <v>6</v>
      </c>
      <c r="N72" s="2">
        <f t="shared" si="6"/>
        <v>7.7</v>
      </c>
      <c r="O72" s="2">
        <f t="shared" si="7"/>
        <v>24.6</v>
      </c>
      <c r="P72" s="2">
        <f t="shared" si="8"/>
        <v>61.3</v>
      </c>
      <c r="Q72" s="2">
        <f t="shared" si="9"/>
        <v>5.7</v>
      </c>
    </row>
    <row r="73" spans="2:18" ht="15">
      <c r="B73" s="2">
        <v>28</v>
      </c>
      <c r="C73" s="16" t="s">
        <v>287</v>
      </c>
      <c r="D73" s="16" t="s">
        <v>288</v>
      </c>
      <c r="E73" s="16" t="s">
        <v>289</v>
      </c>
      <c r="F73" s="20">
        <v>6.7</v>
      </c>
      <c r="G73" s="20">
        <v>5</v>
      </c>
      <c r="H73" s="20">
        <v>9</v>
      </c>
      <c r="I73" s="44">
        <v>6</v>
      </c>
      <c r="J73" s="20">
        <v>6</v>
      </c>
      <c r="K73" s="20">
        <v>6.5</v>
      </c>
      <c r="L73" s="20">
        <v>8</v>
      </c>
      <c r="M73" s="20">
        <v>10</v>
      </c>
      <c r="N73" s="2">
        <f t="shared" si="6"/>
        <v>7.2</v>
      </c>
      <c r="O73" s="2">
        <f t="shared" si="7"/>
        <v>23.6</v>
      </c>
      <c r="P73" s="2">
        <f t="shared" si="8"/>
        <v>57.2</v>
      </c>
      <c r="Q73" s="2">
        <f t="shared" si="9"/>
        <v>5.2</v>
      </c>
      <c r="R73" s="39"/>
    </row>
    <row r="74" spans="2:17" ht="15">
      <c r="B74" s="2">
        <v>29</v>
      </c>
      <c r="C74" s="16" t="s">
        <v>297</v>
      </c>
      <c r="D74" s="16" t="s">
        <v>298</v>
      </c>
      <c r="E74" s="16" t="s">
        <v>299</v>
      </c>
      <c r="F74" s="20">
        <v>8.3</v>
      </c>
      <c r="G74" s="20">
        <v>8.6</v>
      </c>
      <c r="H74" s="20">
        <v>10</v>
      </c>
      <c r="I74" s="44">
        <v>8.5</v>
      </c>
      <c r="J74" s="20">
        <v>10</v>
      </c>
      <c r="K74" s="20">
        <v>5.5</v>
      </c>
      <c r="L74" s="20">
        <v>7.3</v>
      </c>
      <c r="M74" s="20">
        <v>8.5</v>
      </c>
      <c r="N74" s="2">
        <f t="shared" si="6"/>
        <v>8.3</v>
      </c>
      <c r="O74" s="2">
        <f t="shared" si="7"/>
        <v>17.5</v>
      </c>
      <c r="P74" s="2">
        <f t="shared" si="8"/>
        <v>66.69999999999999</v>
      </c>
      <c r="Q74" s="2">
        <f t="shared" si="9"/>
        <v>6.2</v>
      </c>
    </row>
    <row r="75" spans="2:17" ht="15">
      <c r="B75" s="2">
        <v>30</v>
      </c>
      <c r="C75" s="16" t="s">
        <v>300</v>
      </c>
      <c r="D75" s="16" t="s">
        <v>301</v>
      </c>
      <c r="E75" s="16" t="s">
        <v>302</v>
      </c>
      <c r="F75" s="20">
        <v>6.7</v>
      </c>
      <c r="G75" s="20">
        <v>9.3</v>
      </c>
      <c r="H75" s="20">
        <v>10</v>
      </c>
      <c r="I75" s="44">
        <v>8.5</v>
      </c>
      <c r="J75" s="20">
        <v>9</v>
      </c>
      <c r="K75" s="20">
        <v>5.5</v>
      </c>
      <c r="L75" s="20">
        <v>6.8</v>
      </c>
      <c r="M75" s="20">
        <v>10</v>
      </c>
      <c r="N75" s="2">
        <f t="shared" si="6"/>
        <v>8.2</v>
      </c>
      <c r="O75" s="2">
        <f t="shared" si="7"/>
        <v>20.6</v>
      </c>
      <c r="P75" s="2">
        <f t="shared" si="8"/>
        <v>65.8</v>
      </c>
      <c r="Q75" s="2">
        <f t="shared" si="9"/>
        <v>6.1</v>
      </c>
    </row>
    <row r="76" spans="2:17" ht="15">
      <c r="B76" s="2">
        <v>31</v>
      </c>
      <c r="C76" s="16" t="s">
        <v>249</v>
      </c>
      <c r="D76" s="16" t="s">
        <v>250</v>
      </c>
      <c r="E76" s="16" t="s">
        <v>146</v>
      </c>
      <c r="F76" s="20">
        <v>9.4</v>
      </c>
      <c r="G76" s="20">
        <v>5.4</v>
      </c>
      <c r="H76" s="20">
        <v>10</v>
      </c>
      <c r="I76" s="20">
        <v>4.3</v>
      </c>
      <c r="J76" s="20">
        <v>10</v>
      </c>
      <c r="K76" s="20">
        <v>7</v>
      </c>
      <c r="L76" s="20">
        <v>9.3</v>
      </c>
      <c r="M76" s="20">
        <v>10</v>
      </c>
      <c r="N76" s="2">
        <f t="shared" si="6"/>
        <v>8.2</v>
      </c>
      <c r="O76" s="2">
        <f t="shared" si="7"/>
        <v>28</v>
      </c>
      <c r="P76" s="2">
        <f t="shared" si="8"/>
        <v>65.4</v>
      </c>
      <c r="Q76" s="2">
        <f t="shared" si="9"/>
        <v>6.1</v>
      </c>
    </row>
    <row r="77" spans="2:17" ht="15">
      <c r="B77" s="2">
        <v>32</v>
      </c>
      <c r="C77" s="16" t="s">
        <v>251</v>
      </c>
      <c r="D77" s="16" t="s">
        <v>252</v>
      </c>
      <c r="E77" s="16" t="s">
        <v>80</v>
      </c>
      <c r="F77" s="20">
        <v>9.4</v>
      </c>
      <c r="G77" s="20">
        <v>6.9</v>
      </c>
      <c r="H77" s="20">
        <v>10</v>
      </c>
      <c r="I77" s="20">
        <v>8.3</v>
      </c>
      <c r="J77" s="20">
        <v>10</v>
      </c>
      <c r="K77" s="20">
        <v>6</v>
      </c>
      <c r="L77" s="20">
        <v>9.3</v>
      </c>
      <c r="M77" s="20">
        <v>1</v>
      </c>
      <c r="N77" s="2">
        <f t="shared" si="6"/>
        <v>7.6</v>
      </c>
      <c r="O77" s="2">
        <f t="shared" si="7"/>
        <v>40</v>
      </c>
      <c r="P77" s="2">
        <f t="shared" si="8"/>
        <v>60.900000000000006</v>
      </c>
      <c r="Q77" s="2">
        <f t="shared" si="9"/>
        <v>5.6</v>
      </c>
    </row>
    <row r="78" spans="2:17" ht="15">
      <c r="B78" s="2">
        <v>33</v>
      </c>
      <c r="C78" s="16" t="s">
        <v>253</v>
      </c>
      <c r="D78" s="16" t="s">
        <v>254</v>
      </c>
      <c r="E78" s="16" t="s">
        <v>255</v>
      </c>
      <c r="F78" s="20">
        <v>10</v>
      </c>
      <c r="G78" s="20">
        <v>1.4</v>
      </c>
      <c r="H78" s="20">
        <v>10</v>
      </c>
      <c r="I78" s="20">
        <v>7.5</v>
      </c>
      <c r="J78" s="24">
        <v>10</v>
      </c>
      <c r="K78" s="20">
        <v>6.5</v>
      </c>
      <c r="L78" s="20">
        <v>9.3</v>
      </c>
      <c r="M78" s="20">
        <v>10</v>
      </c>
      <c r="N78" s="2">
        <f t="shared" si="6"/>
        <v>8.1</v>
      </c>
      <c r="O78" s="2">
        <f t="shared" si="7"/>
        <v>37.2</v>
      </c>
      <c r="P78" s="2">
        <f t="shared" si="8"/>
        <v>64.7</v>
      </c>
      <c r="Q78" s="2">
        <f t="shared" si="9"/>
        <v>6</v>
      </c>
    </row>
    <row r="79" spans="2:17" ht="15">
      <c r="B79" s="2">
        <v>34</v>
      </c>
      <c r="C79" s="16" t="s">
        <v>303</v>
      </c>
      <c r="D79" s="16" t="s">
        <v>304</v>
      </c>
      <c r="E79" s="16" t="s">
        <v>227</v>
      </c>
      <c r="F79" s="20">
        <v>8.9</v>
      </c>
      <c r="G79" s="20">
        <v>10</v>
      </c>
      <c r="H79" s="20">
        <v>10</v>
      </c>
      <c r="I79" s="44">
        <v>9.5</v>
      </c>
      <c r="J79" s="20">
        <v>10</v>
      </c>
      <c r="K79" s="20">
        <v>6</v>
      </c>
      <c r="L79" s="20">
        <v>9.3</v>
      </c>
      <c r="M79" s="20">
        <v>10</v>
      </c>
      <c r="N79" s="2">
        <f t="shared" si="6"/>
        <v>9.2</v>
      </c>
      <c r="O79" s="2">
        <f t="shared" si="7"/>
        <v>14.8</v>
      </c>
      <c r="P79" s="2">
        <f t="shared" si="8"/>
        <v>73.7</v>
      </c>
      <c r="Q79" s="2">
        <f t="shared" si="9"/>
        <v>6.9</v>
      </c>
    </row>
    <row r="80" spans="2:17" ht="15">
      <c r="B80" s="2">
        <v>35</v>
      </c>
      <c r="C80" s="16" t="s">
        <v>269</v>
      </c>
      <c r="D80" s="16" t="s">
        <v>270</v>
      </c>
      <c r="E80" s="16" t="s">
        <v>271</v>
      </c>
      <c r="F80" s="20">
        <v>7.8</v>
      </c>
      <c r="G80" s="20">
        <v>7.1</v>
      </c>
      <c r="H80" s="20">
        <v>10</v>
      </c>
      <c r="I80" s="20">
        <v>10</v>
      </c>
      <c r="J80" s="20">
        <v>10</v>
      </c>
      <c r="K80" s="20">
        <v>4</v>
      </c>
      <c r="L80" s="20">
        <v>9.3</v>
      </c>
      <c r="M80" s="20">
        <v>10</v>
      </c>
      <c r="N80" s="2">
        <f t="shared" si="6"/>
        <v>8.5</v>
      </c>
      <c r="O80" s="2">
        <f t="shared" si="7"/>
        <v>25.3</v>
      </c>
      <c r="P80" s="2">
        <f t="shared" si="8"/>
        <v>68.2</v>
      </c>
      <c r="Q80" s="2">
        <f t="shared" si="9"/>
        <v>6.4</v>
      </c>
    </row>
    <row r="81" spans="2:17" ht="15">
      <c r="B81" s="2">
        <v>36</v>
      </c>
      <c r="C81" s="16" t="s">
        <v>219</v>
      </c>
      <c r="D81" s="16" t="s">
        <v>110</v>
      </c>
      <c r="E81" s="16" t="s">
        <v>220</v>
      </c>
      <c r="F81" s="20">
        <v>7.8</v>
      </c>
      <c r="G81" s="20">
        <v>6.1</v>
      </c>
      <c r="H81" s="20">
        <v>9</v>
      </c>
      <c r="I81" s="44">
        <v>5</v>
      </c>
      <c r="J81" s="20">
        <v>0</v>
      </c>
      <c r="K81" s="20">
        <v>6</v>
      </c>
      <c r="L81" s="20">
        <v>8.8</v>
      </c>
      <c r="M81" s="20">
        <v>10</v>
      </c>
      <c r="N81" s="2">
        <f t="shared" si="6"/>
        <v>6.6</v>
      </c>
      <c r="O81" s="2">
        <f t="shared" si="7"/>
        <v>48</v>
      </c>
      <c r="P81" s="2">
        <f t="shared" si="8"/>
        <v>52.7</v>
      </c>
      <c r="Q81" s="2">
        <f t="shared" si="9"/>
        <v>4.8</v>
      </c>
    </row>
    <row r="82" spans="2:17" ht="15">
      <c r="B82" s="2">
        <v>37</v>
      </c>
      <c r="C82" s="16" t="s">
        <v>110</v>
      </c>
      <c r="D82" s="16" t="s">
        <v>233</v>
      </c>
      <c r="E82" s="16" t="s">
        <v>234</v>
      </c>
      <c r="F82" s="20">
        <v>8.3</v>
      </c>
      <c r="G82" s="20">
        <v>8.6</v>
      </c>
      <c r="H82" s="20">
        <v>10</v>
      </c>
      <c r="I82" s="20">
        <v>5.8</v>
      </c>
      <c r="J82" s="20">
        <v>10</v>
      </c>
      <c r="K82" s="20">
        <v>3</v>
      </c>
      <c r="L82" s="20">
        <v>8.8</v>
      </c>
      <c r="M82" s="20">
        <v>10</v>
      </c>
      <c r="N82" s="2">
        <f t="shared" si="6"/>
        <v>8.1</v>
      </c>
      <c r="O82" s="2">
        <f t="shared" si="7"/>
        <v>30.6</v>
      </c>
      <c r="P82" s="2">
        <f t="shared" si="8"/>
        <v>64.5</v>
      </c>
      <c r="Q82" s="2">
        <f t="shared" si="9"/>
        <v>6</v>
      </c>
    </row>
    <row r="83" spans="2:17" ht="15">
      <c r="B83" s="2">
        <v>38</v>
      </c>
      <c r="C83" s="16" t="s">
        <v>272</v>
      </c>
      <c r="D83" s="16" t="s">
        <v>273</v>
      </c>
      <c r="E83" s="16" t="s">
        <v>274</v>
      </c>
      <c r="F83" s="20">
        <v>9.4</v>
      </c>
      <c r="G83" s="20">
        <v>9.7</v>
      </c>
      <c r="H83" s="20">
        <v>10</v>
      </c>
      <c r="I83" s="20">
        <v>10</v>
      </c>
      <c r="J83" s="20">
        <v>10</v>
      </c>
      <c r="K83" s="20">
        <v>5.5</v>
      </c>
      <c r="L83" s="20">
        <v>10</v>
      </c>
      <c r="M83" s="20">
        <v>10</v>
      </c>
      <c r="N83" s="2">
        <f t="shared" si="6"/>
        <v>9.3</v>
      </c>
      <c r="O83" s="2">
        <f t="shared" si="7"/>
        <v>16.8</v>
      </c>
      <c r="P83" s="2">
        <f t="shared" si="8"/>
        <v>74.6</v>
      </c>
      <c r="Q83" s="2">
        <f t="shared" si="9"/>
        <v>7</v>
      </c>
    </row>
    <row r="84" spans="2:17" ht="15">
      <c r="B84" s="2">
        <v>39</v>
      </c>
      <c r="C84" s="16" t="s">
        <v>235</v>
      </c>
      <c r="D84" s="16" t="s">
        <v>236</v>
      </c>
      <c r="E84" s="16" t="s">
        <v>237</v>
      </c>
      <c r="F84" s="20">
        <v>8.3</v>
      </c>
      <c r="G84" s="20">
        <v>9.7</v>
      </c>
      <c r="H84" s="20">
        <v>10</v>
      </c>
      <c r="I84" s="20">
        <v>3.5</v>
      </c>
      <c r="J84" s="20">
        <v>10</v>
      </c>
      <c r="K84" s="20">
        <v>6.5</v>
      </c>
      <c r="L84" s="20">
        <v>8.8</v>
      </c>
      <c r="M84" s="20">
        <v>9</v>
      </c>
      <c r="N84" s="2">
        <f t="shared" si="6"/>
        <v>8.2</v>
      </c>
      <c r="O84" s="2">
        <f t="shared" si="7"/>
        <v>27.2</v>
      </c>
      <c r="P84" s="2">
        <f t="shared" si="8"/>
        <v>65.8</v>
      </c>
      <c r="Q84" s="2">
        <f t="shared" si="9"/>
        <v>6.1</v>
      </c>
    </row>
    <row r="85" spans="2:17" ht="15">
      <c r="B85" s="2">
        <v>40</v>
      </c>
      <c r="C85" s="16" t="s">
        <v>221</v>
      </c>
      <c r="D85" s="16" t="s">
        <v>222</v>
      </c>
      <c r="E85" s="16" t="s">
        <v>223</v>
      </c>
      <c r="F85" s="20">
        <v>7.8</v>
      </c>
      <c r="G85" s="20">
        <v>1.9</v>
      </c>
      <c r="H85" s="20">
        <v>10</v>
      </c>
      <c r="I85" s="44">
        <v>9</v>
      </c>
      <c r="J85" s="20">
        <v>9</v>
      </c>
      <c r="K85" s="20">
        <v>5</v>
      </c>
      <c r="L85" s="20">
        <v>9.3</v>
      </c>
      <c r="M85" s="20">
        <v>10</v>
      </c>
      <c r="N85" s="2">
        <f t="shared" si="6"/>
        <v>7.8</v>
      </c>
      <c r="O85" s="2">
        <f t="shared" si="7"/>
        <v>36.7</v>
      </c>
      <c r="P85" s="2">
        <f t="shared" si="8"/>
        <v>62</v>
      </c>
      <c r="Q85" s="2">
        <f t="shared" si="9"/>
        <v>5.7</v>
      </c>
    </row>
    <row r="86" spans="2:17" ht="15">
      <c r="B86" s="1"/>
      <c r="D86" s="1"/>
      <c r="E86" s="10" t="s">
        <v>152</v>
      </c>
      <c r="F86" s="2">
        <f aca="true" t="shared" si="10" ref="F86:Q86">ROUND(AVERAGE(F46:F85),1)</f>
        <v>8.1</v>
      </c>
      <c r="G86" s="2">
        <f t="shared" si="10"/>
        <v>7.1</v>
      </c>
      <c r="H86" s="2">
        <f t="shared" si="10"/>
        <v>9.9</v>
      </c>
      <c r="I86" s="2">
        <f t="shared" si="10"/>
        <v>7.5</v>
      </c>
      <c r="J86" s="2">
        <f t="shared" si="10"/>
        <v>9.4</v>
      </c>
      <c r="K86" s="2">
        <f t="shared" si="10"/>
        <v>5.7</v>
      </c>
      <c r="L86" s="2">
        <f t="shared" si="10"/>
        <v>8.4</v>
      </c>
      <c r="M86" s="2">
        <f t="shared" si="10"/>
        <v>9.4</v>
      </c>
      <c r="N86" s="2">
        <f t="shared" si="10"/>
        <v>8.2</v>
      </c>
      <c r="O86" s="2">
        <f t="shared" si="10"/>
        <v>25.8</v>
      </c>
      <c r="P86" s="2">
        <f t="shared" si="10"/>
        <v>65.4</v>
      </c>
      <c r="Q86" s="2">
        <f t="shared" si="10"/>
        <v>6.1</v>
      </c>
    </row>
    <row r="87" spans="2:17" ht="15">
      <c r="B87" s="7"/>
      <c r="E87" s="10" t="s">
        <v>153</v>
      </c>
      <c r="F87" s="2">
        <f aca="true" t="shared" si="11" ref="F87:Q87">ROUND(STDEV(F46:F85)/F86*100,1)</f>
        <v>13.7</v>
      </c>
      <c r="G87" s="2">
        <f t="shared" si="11"/>
        <v>37.3</v>
      </c>
      <c r="H87" s="2">
        <f t="shared" si="11"/>
        <v>3.2</v>
      </c>
      <c r="I87" s="2">
        <f t="shared" si="11"/>
        <v>26.5</v>
      </c>
      <c r="J87" s="2">
        <f t="shared" si="11"/>
        <v>18.1</v>
      </c>
      <c r="K87" s="2">
        <f t="shared" si="11"/>
        <v>20.6</v>
      </c>
      <c r="L87" s="2">
        <f t="shared" si="11"/>
        <v>18.7</v>
      </c>
      <c r="M87" s="2">
        <f t="shared" si="11"/>
        <v>17.2</v>
      </c>
      <c r="N87" s="2">
        <f t="shared" si="11"/>
        <v>7.1</v>
      </c>
      <c r="O87" s="2">
        <f t="shared" si="11"/>
        <v>32.7</v>
      </c>
      <c r="P87" s="2">
        <f t="shared" si="11"/>
        <v>7.2</v>
      </c>
      <c r="Q87" s="2">
        <f t="shared" si="11"/>
        <v>7.7</v>
      </c>
    </row>
    <row r="89" ht="15">
      <c r="H89" s="14"/>
    </row>
  </sheetData>
  <sheetProtection/>
  <mergeCells count="4">
    <mergeCell ref="C5:E5"/>
    <mergeCell ref="B2:M2"/>
    <mergeCell ref="B42:M42"/>
    <mergeCell ref="C45:E45"/>
  </mergeCells>
  <printOptions/>
  <pageMargins left="0.2362204724409449" right="0.31496062992125984" top="0.7480314960629921" bottom="0.2362204724409449" header="0.31496062992125984" footer="0.31496062992125984"/>
  <pageSetup fitToHeight="1" fitToWidth="1" horizontalDpi="600" verticalDpi="600" orientation="landscape" scale="76" r:id="rId1"/>
  <ignoredErrors>
    <ignoredError sqref="F39:G39 H39:M39 G40:M40" formulaRange="1"/>
    <ignoredError sqref="F40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zoomScalePageLayoutView="0" workbookViewId="0" topLeftCell="J1">
      <selection activeCell="S8" sqref="S8"/>
    </sheetView>
  </sheetViews>
  <sheetFormatPr defaultColWidth="11.421875" defaultRowHeight="15"/>
  <cols>
    <col min="1" max="1" width="11.421875" style="19" customWidth="1"/>
    <col min="2" max="2" width="6.7109375" style="19" customWidth="1"/>
    <col min="3" max="3" width="16.00390625" style="19" customWidth="1"/>
    <col min="4" max="4" width="15.57421875" style="19" customWidth="1"/>
    <col min="5" max="5" width="11.421875" style="19" customWidth="1"/>
    <col min="6" max="6" width="11.28125" style="19" customWidth="1"/>
    <col min="7" max="7" width="11.00390625" style="27" customWidth="1"/>
    <col min="8" max="8" width="8.57421875" style="19" customWidth="1"/>
    <col min="9" max="9" width="17.57421875" style="19" customWidth="1"/>
    <col min="10" max="10" width="1.421875" style="19" customWidth="1"/>
    <col min="11" max="11" width="7.421875" style="19" customWidth="1"/>
    <col min="12" max="12" width="15.7109375" style="19" customWidth="1"/>
    <col min="13" max="13" width="18.140625" style="19" customWidth="1"/>
    <col min="14" max="14" width="14.57421875" style="19" bestFit="1" customWidth="1"/>
    <col min="15" max="17" width="11.421875" style="19" customWidth="1"/>
    <col min="18" max="18" width="16.7109375" style="19" customWidth="1"/>
    <col min="19" max="19" width="25.57421875" style="19" customWidth="1"/>
    <col min="20" max="16384" width="11.421875" style="19" customWidth="1"/>
  </cols>
  <sheetData>
    <row r="2" spans="2:16" ht="15">
      <c r="B2" s="19" t="s">
        <v>177</v>
      </c>
      <c r="K2" s="19" t="s">
        <v>178</v>
      </c>
      <c r="P2" s="27"/>
    </row>
    <row r="3" ht="15">
      <c r="P3" s="27"/>
    </row>
    <row r="4" spans="6:18" ht="15">
      <c r="F4" s="23"/>
      <c r="G4" s="25" t="s">
        <v>167</v>
      </c>
      <c r="H4" s="26"/>
      <c r="I4" s="18" t="s">
        <v>166</v>
      </c>
      <c r="O4" s="23"/>
      <c r="P4" s="25" t="s">
        <v>167</v>
      </c>
      <c r="Q4" s="26"/>
      <c r="R4" s="18" t="s">
        <v>166</v>
      </c>
    </row>
    <row r="5" spans="2:18" ht="15">
      <c r="B5" s="18" t="s">
        <v>150</v>
      </c>
      <c r="C5" s="47" t="s">
        <v>59</v>
      </c>
      <c r="D5" s="47"/>
      <c r="E5" s="47"/>
      <c r="F5" s="24" t="s">
        <v>164</v>
      </c>
      <c r="G5" s="24" t="s">
        <v>165</v>
      </c>
      <c r="H5" s="24" t="s">
        <v>154</v>
      </c>
      <c r="I5" s="24" t="s">
        <v>154</v>
      </c>
      <c r="K5" s="18" t="s">
        <v>150</v>
      </c>
      <c r="L5" s="47" t="s">
        <v>59</v>
      </c>
      <c r="M5" s="47"/>
      <c r="N5" s="47"/>
      <c r="O5" s="24" t="s">
        <v>164</v>
      </c>
      <c r="P5" s="24" t="s">
        <v>165</v>
      </c>
      <c r="Q5" s="24" t="s">
        <v>154</v>
      </c>
      <c r="R5" s="43" t="s">
        <v>154</v>
      </c>
    </row>
    <row r="6" spans="2:19" ht="15">
      <c r="B6" s="20">
        <v>1</v>
      </c>
      <c r="C6" s="21" t="s">
        <v>78</v>
      </c>
      <c r="D6" s="21" t="s">
        <v>79</v>
      </c>
      <c r="E6" s="21" t="s">
        <v>80</v>
      </c>
      <c r="F6" s="29">
        <v>6.8</v>
      </c>
      <c r="G6" s="28">
        <v>5.2</v>
      </c>
      <c r="H6" s="20">
        <f>ROUND(ROUND(F6*0.6,2)+ROUND(G6*0.4,2),1)</f>
        <v>6.2</v>
      </c>
      <c r="I6" s="20">
        <v>5.8</v>
      </c>
      <c r="K6" s="20">
        <v>1</v>
      </c>
      <c r="L6" s="16" t="s">
        <v>314</v>
      </c>
      <c r="M6" s="16" t="s">
        <v>208</v>
      </c>
      <c r="N6" s="16" t="s">
        <v>315</v>
      </c>
      <c r="O6" s="29">
        <v>7</v>
      </c>
      <c r="P6" s="38">
        <v>5.5</v>
      </c>
      <c r="Q6" s="41">
        <f>ROUND(ROUND(O6*0.6,2)+ROUND(P6*0.4,2),1)</f>
        <v>6.4</v>
      </c>
      <c r="R6" s="17">
        <v>6.4</v>
      </c>
      <c r="S6" s="42"/>
    </row>
    <row r="7" spans="2:19" ht="15">
      <c r="B7" s="17">
        <v>2</v>
      </c>
      <c r="C7" s="22" t="s">
        <v>135</v>
      </c>
      <c r="D7" s="22" t="s">
        <v>136</v>
      </c>
      <c r="E7" s="22" t="s">
        <v>137</v>
      </c>
      <c r="F7" s="30">
        <v>6.9</v>
      </c>
      <c r="G7" s="28">
        <v>5.5</v>
      </c>
      <c r="H7" s="20">
        <f aca="true" t="shared" si="0" ref="H7:H38">ROUND(ROUND(F7*0.6,2)+ROUND(G7*0.4,2),1)</f>
        <v>6.3</v>
      </c>
      <c r="I7" s="17">
        <v>5.6</v>
      </c>
      <c r="K7" s="17">
        <v>2</v>
      </c>
      <c r="L7" s="16" t="s">
        <v>316</v>
      </c>
      <c r="M7" s="16" t="s">
        <v>239</v>
      </c>
      <c r="N7" s="16" t="s">
        <v>240</v>
      </c>
      <c r="O7" s="29">
        <v>6.6</v>
      </c>
      <c r="P7" s="38">
        <v>6.3</v>
      </c>
      <c r="Q7" s="41">
        <f>ROUND(ROUND(O7*0.6,2)+ROUND(P7*0.4,2),1)</f>
        <v>6.5</v>
      </c>
      <c r="R7" s="17">
        <v>5.6</v>
      </c>
      <c r="S7" s="42"/>
    </row>
    <row r="8" spans="2:19" ht="15">
      <c r="B8" s="17">
        <v>3</v>
      </c>
      <c r="C8" s="22" t="s">
        <v>93</v>
      </c>
      <c r="D8" s="22" t="s">
        <v>94</v>
      </c>
      <c r="E8" s="22" t="s">
        <v>80</v>
      </c>
      <c r="F8" s="30">
        <v>7</v>
      </c>
      <c r="G8" s="28">
        <v>6</v>
      </c>
      <c r="H8" s="20">
        <f t="shared" si="0"/>
        <v>6.6</v>
      </c>
      <c r="I8" s="17">
        <v>6</v>
      </c>
      <c r="K8" s="17">
        <v>3</v>
      </c>
      <c r="L8" s="16" t="s">
        <v>316</v>
      </c>
      <c r="M8" s="16" t="s">
        <v>290</v>
      </c>
      <c r="N8" s="16" t="s">
        <v>317</v>
      </c>
      <c r="O8" s="29">
        <v>7</v>
      </c>
      <c r="P8" s="38">
        <v>5.5</v>
      </c>
      <c r="Q8" s="41">
        <f>ROUND(ROUND(O8*0.6,2)+ROUND(P8*0.4,2),1)</f>
        <v>6.4</v>
      </c>
      <c r="R8" s="17">
        <v>5.5</v>
      </c>
      <c r="S8" s="42"/>
    </row>
    <row r="9" spans="2:19" ht="15">
      <c r="B9" s="17">
        <v>4</v>
      </c>
      <c r="C9" s="22" t="s">
        <v>60</v>
      </c>
      <c r="D9" s="22" t="s">
        <v>61</v>
      </c>
      <c r="E9" s="22" t="s">
        <v>62</v>
      </c>
      <c r="F9" s="30">
        <v>6.7</v>
      </c>
      <c r="G9" s="28">
        <v>5.8</v>
      </c>
      <c r="H9" s="20">
        <f t="shared" si="0"/>
        <v>6.3</v>
      </c>
      <c r="I9" s="17">
        <v>4.4</v>
      </c>
      <c r="K9" s="20">
        <v>4</v>
      </c>
      <c r="L9" s="16" t="s">
        <v>318</v>
      </c>
      <c r="M9" s="16" t="s">
        <v>168</v>
      </c>
      <c r="N9" s="16" t="s">
        <v>169</v>
      </c>
      <c r="O9" s="29">
        <v>6.7</v>
      </c>
      <c r="P9" s="38">
        <v>6.3</v>
      </c>
      <c r="Q9" s="41">
        <f>ROUND(ROUND(O9*0.6,2)+ROUND(P9*0.4,2),1)</f>
        <v>6.5</v>
      </c>
      <c r="R9" s="17">
        <v>6.2</v>
      </c>
      <c r="S9" s="42"/>
    </row>
    <row r="10" spans="2:19" ht="15">
      <c r="B10" s="17">
        <v>5</v>
      </c>
      <c r="C10" s="22" t="s">
        <v>63</v>
      </c>
      <c r="D10" s="22" t="s">
        <v>64</v>
      </c>
      <c r="E10" s="22" t="s">
        <v>65</v>
      </c>
      <c r="F10" s="30">
        <v>6.8</v>
      </c>
      <c r="G10" s="28">
        <v>6.3</v>
      </c>
      <c r="H10" s="20">
        <f t="shared" si="0"/>
        <v>6.6</v>
      </c>
      <c r="I10" s="17">
        <v>6.2</v>
      </c>
      <c r="K10" s="17">
        <v>5</v>
      </c>
      <c r="L10" s="16" t="s">
        <v>319</v>
      </c>
      <c r="M10" s="16" t="s">
        <v>224</v>
      </c>
      <c r="N10" s="16" t="s">
        <v>320</v>
      </c>
      <c r="O10" s="29">
        <v>7</v>
      </c>
      <c r="P10" s="38">
        <v>6</v>
      </c>
      <c r="Q10" s="41">
        <f aca="true" t="shared" si="1" ref="Q10:Q39">ROUND(ROUND(O10*0.6,2)+ROUND(P10*0.4,2),1)</f>
        <v>6.6</v>
      </c>
      <c r="R10" s="17">
        <v>6.3</v>
      </c>
      <c r="S10" s="42"/>
    </row>
    <row r="11" spans="2:19" ht="15">
      <c r="B11" s="17">
        <v>6</v>
      </c>
      <c r="C11" s="22" t="s">
        <v>81</v>
      </c>
      <c r="D11" s="22" t="s">
        <v>82</v>
      </c>
      <c r="E11" s="22" t="s">
        <v>83</v>
      </c>
      <c r="F11" s="30">
        <v>7</v>
      </c>
      <c r="G11" s="28">
        <v>5.4</v>
      </c>
      <c r="H11" s="20">
        <f t="shared" si="0"/>
        <v>6.4</v>
      </c>
      <c r="I11" s="17">
        <v>5.6</v>
      </c>
      <c r="K11" s="17">
        <v>6</v>
      </c>
      <c r="L11" s="16" t="s">
        <v>321</v>
      </c>
      <c r="M11" s="16" t="s">
        <v>210</v>
      </c>
      <c r="N11" s="16" t="s">
        <v>211</v>
      </c>
      <c r="O11" s="29">
        <v>6.9</v>
      </c>
      <c r="P11" s="38">
        <v>5.5</v>
      </c>
      <c r="Q11" s="41">
        <f t="shared" si="1"/>
        <v>6.3</v>
      </c>
      <c r="R11" s="17">
        <v>6.3</v>
      </c>
      <c r="S11" s="42"/>
    </row>
    <row r="12" spans="2:19" ht="15">
      <c r="B12" s="17">
        <v>7</v>
      </c>
      <c r="C12" s="22" t="s">
        <v>84</v>
      </c>
      <c r="D12" s="22" t="s">
        <v>85</v>
      </c>
      <c r="E12" s="22" t="s">
        <v>86</v>
      </c>
      <c r="F12" s="30">
        <v>5</v>
      </c>
      <c r="G12" s="28">
        <v>4.6</v>
      </c>
      <c r="H12" s="20">
        <f t="shared" si="0"/>
        <v>4.8</v>
      </c>
      <c r="I12" s="17">
        <v>5.6</v>
      </c>
      <c r="K12" s="20">
        <v>7</v>
      </c>
      <c r="L12" s="16" t="s">
        <v>224</v>
      </c>
      <c r="M12" s="16" t="s">
        <v>95</v>
      </c>
      <c r="N12" s="16" t="s">
        <v>225</v>
      </c>
      <c r="O12" s="29">
        <v>6.9</v>
      </c>
      <c r="P12" s="38">
        <v>5.4</v>
      </c>
      <c r="Q12" s="41">
        <f t="shared" si="1"/>
        <v>6.3</v>
      </c>
      <c r="R12" s="17">
        <v>6.4</v>
      </c>
      <c r="S12" s="42"/>
    </row>
    <row r="13" spans="2:19" ht="15">
      <c r="B13" s="17">
        <v>8</v>
      </c>
      <c r="C13" s="22" t="s">
        <v>117</v>
      </c>
      <c r="D13" s="22" t="s">
        <v>118</v>
      </c>
      <c r="E13" s="22" t="s">
        <v>119</v>
      </c>
      <c r="F13" s="30">
        <v>6.4</v>
      </c>
      <c r="G13" s="28">
        <v>6.6</v>
      </c>
      <c r="H13" s="20">
        <f t="shared" si="0"/>
        <v>6.5</v>
      </c>
      <c r="I13" s="17">
        <v>5.7</v>
      </c>
      <c r="K13" s="17">
        <v>8</v>
      </c>
      <c r="L13" s="16" t="s">
        <v>322</v>
      </c>
      <c r="M13" s="16" t="s">
        <v>323</v>
      </c>
      <c r="N13" s="16" t="s">
        <v>324</v>
      </c>
      <c r="O13" s="29">
        <v>6.8</v>
      </c>
      <c r="P13" s="38">
        <v>6</v>
      </c>
      <c r="Q13" s="41">
        <f t="shared" si="1"/>
        <v>6.5</v>
      </c>
      <c r="R13" s="17">
        <v>6.5</v>
      </c>
      <c r="S13" s="42"/>
    </row>
    <row r="14" spans="2:19" ht="15">
      <c r="B14" s="17">
        <v>9</v>
      </c>
      <c r="C14" s="22" t="s">
        <v>133</v>
      </c>
      <c r="D14" s="22" t="s">
        <v>133</v>
      </c>
      <c r="E14" s="22" t="s">
        <v>134</v>
      </c>
      <c r="F14" s="30">
        <v>6.8</v>
      </c>
      <c r="G14" s="28">
        <v>5.5</v>
      </c>
      <c r="H14" s="20">
        <f t="shared" si="0"/>
        <v>6.3</v>
      </c>
      <c r="I14" s="17">
        <v>5.5</v>
      </c>
      <c r="K14" s="17">
        <v>9</v>
      </c>
      <c r="L14" s="16" t="s">
        <v>325</v>
      </c>
      <c r="M14" s="16" t="s">
        <v>278</v>
      </c>
      <c r="N14" s="16" t="s">
        <v>326</v>
      </c>
      <c r="O14" s="29">
        <v>7</v>
      </c>
      <c r="P14" s="38">
        <v>5.9</v>
      </c>
      <c r="Q14" s="41">
        <f t="shared" si="1"/>
        <v>6.6</v>
      </c>
      <c r="R14" s="17">
        <v>6.4</v>
      </c>
      <c r="S14" s="42"/>
    </row>
    <row r="15" spans="2:19" ht="15">
      <c r="B15" s="17">
        <v>10</v>
      </c>
      <c r="C15" s="22" t="s">
        <v>138</v>
      </c>
      <c r="D15" s="22" t="s">
        <v>139</v>
      </c>
      <c r="E15" s="22" t="s">
        <v>140</v>
      </c>
      <c r="F15" s="30">
        <v>7</v>
      </c>
      <c r="G15" s="28">
        <v>5.5</v>
      </c>
      <c r="H15" s="20">
        <f t="shared" si="0"/>
        <v>6.4</v>
      </c>
      <c r="I15" s="17">
        <v>5.2</v>
      </c>
      <c r="K15" s="20">
        <v>10</v>
      </c>
      <c r="L15" s="16" t="s">
        <v>327</v>
      </c>
      <c r="M15" s="16" t="s">
        <v>328</v>
      </c>
      <c r="N15" s="16" t="s">
        <v>329</v>
      </c>
      <c r="O15" s="29">
        <v>7</v>
      </c>
      <c r="P15" s="38">
        <v>5.9</v>
      </c>
      <c r="Q15" s="41">
        <f t="shared" si="1"/>
        <v>6.6</v>
      </c>
      <c r="R15" s="17">
        <v>6.3</v>
      </c>
      <c r="S15" s="42"/>
    </row>
    <row r="16" spans="2:19" ht="15">
      <c r="B16" s="17">
        <v>11</v>
      </c>
      <c r="C16" s="22" t="s">
        <v>66</v>
      </c>
      <c r="D16" s="22" t="s">
        <v>67</v>
      </c>
      <c r="E16" s="22" t="s">
        <v>68</v>
      </c>
      <c r="F16" s="30">
        <v>6.8</v>
      </c>
      <c r="G16" s="28">
        <v>5.8</v>
      </c>
      <c r="H16" s="20">
        <f t="shared" si="0"/>
        <v>6.4</v>
      </c>
      <c r="I16" s="17">
        <v>5.6</v>
      </c>
      <c r="K16" s="17">
        <v>11</v>
      </c>
      <c r="L16" s="16" t="s">
        <v>330</v>
      </c>
      <c r="M16" s="16" t="s">
        <v>228</v>
      </c>
      <c r="N16" s="16" t="s">
        <v>229</v>
      </c>
      <c r="O16" s="29">
        <v>6.6</v>
      </c>
      <c r="P16" s="38">
        <v>5.5</v>
      </c>
      <c r="Q16" s="41">
        <f t="shared" si="1"/>
        <v>6.2</v>
      </c>
      <c r="R16" s="17">
        <v>6</v>
      </c>
      <c r="S16" s="42"/>
    </row>
    <row r="17" spans="2:19" ht="15">
      <c r="B17" s="17">
        <v>12</v>
      </c>
      <c r="C17" s="22" t="s">
        <v>95</v>
      </c>
      <c r="D17" s="22" t="s">
        <v>96</v>
      </c>
      <c r="E17" s="22" t="s">
        <v>97</v>
      </c>
      <c r="F17" s="30">
        <v>7</v>
      </c>
      <c r="G17" s="28">
        <v>5.7</v>
      </c>
      <c r="H17" s="20">
        <f t="shared" si="0"/>
        <v>6.5</v>
      </c>
      <c r="I17" s="17">
        <v>6.2</v>
      </c>
      <c r="K17" s="17">
        <v>12</v>
      </c>
      <c r="L17" s="16" t="s">
        <v>331</v>
      </c>
      <c r="M17" s="16" t="s">
        <v>281</v>
      </c>
      <c r="N17" s="16" t="s">
        <v>332</v>
      </c>
      <c r="O17" s="29">
        <v>7</v>
      </c>
      <c r="P17" s="38">
        <v>5.7</v>
      </c>
      <c r="Q17" s="41">
        <f t="shared" si="1"/>
        <v>6.5</v>
      </c>
      <c r="R17" s="17">
        <v>6.2</v>
      </c>
      <c r="S17" s="42"/>
    </row>
    <row r="18" spans="2:19" ht="15">
      <c r="B18" s="17">
        <v>13</v>
      </c>
      <c r="C18" s="22" t="s">
        <v>69</v>
      </c>
      <c r="D18" s="22" t="s">
        <v>70</v>
      </c>
      <c r="E18" s="22" t="s">
        <v>71</v>
      </c>
      <c r="F18" s="30">
        <v>6.9</v>
      </c>
      <c r="G18" s="28">
        <v>5.7</v>
      </c>
      <c r="H18" s="20">
        <f t="shared" si="0"/>
        <v>6.4</v>
      </c>
      <c r="I18" s="17">
        <v>5.6</v>
      </c>
      <c r="K18" s="20">
        <v>13</v>
      </c>
      <c r="L18" s="16" t="s">
        <v>333</v>
      </c>
      <c r="M18" s="16" t="s">
        <v>260</v>
      </c>
      <c r="N18" s="16" t="s">
        <v>334</v>
      </c>
      <c r="O18" s="29">
        <v>6.6</v>
      </c>
      <c r="P18" s="38">
        <v>6.2</v>
      </c>
      <c r="Q18" s="41">
        <f t="shared" si="1"/>
        <v>6.4</v>
      </c>
      <c r="R18" s="17">
        <v>6.7</v>
      </c>
      <c r="S18" s="42"/>
    </row>
    <row r="19" spans="2:19" ht="15">
      <c r="B19" s="17">
        <v>14</v>
      </c>
      <c r="C19" s="22" t="s">
        <v>72</v>
      </c>
      <c r="D19" s="22" t="s">
        <v>73</v>
      </c>
      <c r="E19" s="22" t="s">
        <v>74</v>
      </c>
      <c r="F19" s="30">
        <v>6.7</v>
      </c>
      <c r="G19" s="28">
        <v>5.1</v>
      </c>
      <c r="H19" s="20">
        <f t="shared" si="0"/>
        <v>6.1</v>
      </c>
      <c r="I19" s="17">
        <v>5.7</v>
      </c>
      <c r="K19" s="17">
        <v>14</v>
      </c>
      <c r="L19" s="16" t="s">
        <v>335</v>
      </c>
      <c r="M19" s="16" t="s">
        <v>213</v>
      </c>
      <c r="N19" s="16" t="s">
        <v>336</v>
      </c>
      <c r="O19" s="29">
        <v>6.6</v>
      </c>
      <c r="P19" s="38">
        <v>6</v>
      </c>
      <c r="Q19" s="41">
        <f t="shared" si="1"/>
        <v>6.4</v>
      </c>
      <c r="R19" s="17">
        <v>6</v>
      </c>
      <c r="S19" s="42"/>
    </row>
    <row r="20" spans="2:19" ht="15">
      <c r="B20" s="17">
        <v>15</v>
      </c>
      <c r="C20" s="22" t="s">
        <v>106</v>
      </c>
      <c r="D20" s="22" t="s">
        <v>107</v>
      </c>
      <c r="E20" s="22" t="s">
        <v>108</v>
      </c>
      <c r="F20" s="30">
        <v>7</v>
      </c>
      <c r="G20" s="28">
        <v>5.2</v>
      </c>
      <c r="H20" s="20">
        <f t="shared" si="0"/>
        <v>6.3</v>
      </c>
      <c r="I20" s="17">
        <v>6.1</v>
      </c>
      <c r="K20" s="17">
        <v>15</v>
      </c>
      <c r="L20" s="16" t="s">
        <v>283</v>
      </c>
      <c r="M20" s="16" t="s">
        <v>263</v>
      </c>
      <c r="N20" s="16" t="s">
        <v>337</v>
      </c>
      <c r="O20" s="29">
        <v>7</v>
      </c>
      <c r="P20" s="38">
        <v>6.7</v>
      </c>
      <c r="Q20" s="41">
        <f t="shared" si="1"/>
        <v>6.9</v>
      </c>
      <c r="R20" s="17">
        <v>6</v>
      </c>
      <c r="S20" s="42"/>
    </row>
    <row r="21" spans="2:19" ht="15">
      <c r="B21" s="17">
        <v>16</v>
      </c>
      <c r="C21" s="22" t="s">
        <v>75</v>
      </c>
      <c r="D21" s="22" t="s">
        <v>76</v>
      </c>
      <c r="E21" s="22" t="s">
        <v>77</v>
      </c>
      <c r="F21" s="30">
        <v>6.7</v>
      </c>
      <c r="G21" s="28">
        <v>5.5</v>
      </c>
      <c r="H21" s="20">
        <f t="shared" si="0"/>
        <v>6.2</v>
      </c>
      <c r="I21" s="17">
        <v>5.4</v>
      </c>
      <c r="K21" s="20">
        <v>16</v>
      </c>
      <c r="L21" s="16" t="s">
        <v>338</v>
      </c>
      <c r="M21" s="16" t="s">
        <v>242</v>
      </c>
      <c r="N21" s="16" t="s">
        <v>243</v>
      </c>
      <c r="O21" s="29">
        <v>6.7</v>
      </c>
      <c r="P21" s="38">
        <v>5.5</v>
      </c>
      <c r="Q21" s="41">
        <f t="shared" si="1"/>
        <v>6.2</v>
      </c>
      <c r="R21" s="17">
        <v>5.3</v>
      </c>
      <c r="S21" s="42"/>
    </row>
    <row r="22" spans="2:19" ht="15">
      <c r="B22" s="17">
        <v>17</v>
      </c>
      <c r="C22" s="22" t="s">
        <v>98</v>
      </c>
      <c r="D22" s="22" t="s">
        <v>99</v>
      </c>
      <c r="E22" s="22" t="s">
        <v>100</v>
      </c>
      <c r="F22" s="30">
        <v>7</v>
      </c>
      <c r="G22" s="28">
        <v>5.7</v>
      </c>
      <c r="H22" s="20">
        <f t="shared" si="0"/>
        <v>6.5</v>
      </c>
      <c r="I22" s="17">
        <v>5.9</v>
      </c>
      <c r="K22" s="17">
        <v>17</v>
      </c>
      <c r="L22" s="16" t="s">
        <v>339</v>
      </c>
      <c r="M22" s="16" t="s">
        <v>263</v>
      </c>
      <c r="N22" s="16" t="s">
        <v>340</v>
      </c>
      <c r="O22" s="29">
        <v>7</v>
      </c>
      <c r="P22" s="38">
        <v>5.5</v>
      </c>
      <c r="Q22" s="41">
        <f t="shared" si="1"/>
        <v>6.4</v>
      </c>
      <c r="R22" s="17">
        <v>5.8</v>
      </c>
      <c r="S22" s="42"/>
    </row>
    <row r="23" spans="2:19" ht="15">
      <c r="B23" s="17">
        <v>18</v>
      </c>
      <c r="C23" s="22" t="s">
        <v>87</v>
      </c>
      <c r="D23" s="22" t="s">
        <v>60</v>
      </c>
      <c r="E23" s="22" t="s">
        <v>71</v>
      </c>
      <c r="F23" s="30">
        <v>7</v>
      </c>
      <c r="G23" s="28">
        <v>4.8</v>
      </c>
      <c r="H23" s="20">
        <f t="shared" si="0"/>
        <v>6.1</v>
      </c>
      <c r="I23" s="17">
        <v>6.1</v>
      </c>
      <c r="K23" s="17">
        <v>18</v>
      </c>
      <c r="L23" s="16" t="s">
        <v>341</v>
      </c>
      <c r="M23" s="16" t="s">
        <v>266</v>
      </c>
      <c r="N23" s="16" t="s">
        <v>267</v>
      </c>
      <c r="O23" s="29">
        <v>6.7</v>
      </c>
      <c r="P23" s="38">
        <v>5.9</v>
      </c>
      <c r="Q23" s="41">
        <f t="shared" si="1"/>
        <v>6.4</v>
      </c>
      <c r="R23" s="17">
        <v>6.7</v>
      </c>
      <c r="S23" s="42"/>
    </row>
    <row r="24" spans="2:19" ht="15">
      <c r="B24" s="17">
        <v>19</v>
      </c>
      <c r="C24" s="22" t="s">
        <v>101</v>
      </c>
      <c r="D24" s="22" t="s">
        <v>102</v>
      </c>
      <c r="E24" s="22" t="s">
        <v>103</v>
      </c>
      <c r="F24" s="30">
        <v>7</v>
      </c>
      <c r="G24" s="28">
        <v>5.2</v>
      </c>
      <c r="H24" s="20">
        <f t="shared" si="0"/>
        <v>6.3</v>
      </c>
      <c r="I24" s="17">
        <v>7</v>
      </c>
      <c r="K24" s="20">
        <v>19</v>
      </c>
      <c r="L24" s="16" t="s">
        <v>342</v>
      </c>
      <c r="M24" s="16" t="s">
        <v>268</v>
      </c>
      <c r="N24" s="16" t="s">
        <v>343</v>
      </c>
      <c r="O24" s="29">
        <v>7</v>
      </c>
      <c r="P24" s="38">
        <v>5.9</v>
      </c>
      <c r="Q24" s="41">
        <f t="shared" si="1"/>
        <v>6.6</v>
      </c>
      <c r="R24" s="17">
        <v>6.8</v>
      </c>
      <c r="S24" s="42"/>
    </row>
    <row r="25" spans="2:19" ht="15">
      <c r="B25" s="17">
        <v>20</v>
      </c>
      <c r="C25" s="22" t="s">
        <v>88</v>
      </c>
      <c r="D25" s="22" t="s">
        <v>151</v>
      </c>
      <c r="E25" s="22" t="s">
        <v>89</v>
      </c>
      <c r="F25" s="30">
        <v>7</v>
      </c>
      <c r="G25" s="28">
        <v>4.5</v>
      </c>
      <c r="H25" s="20">
        <f t="shared" si="0"/>
        <v>6</v>
      </c>
      <c r="I25" s="17">
        <v>5.1</v>
      </c>
      <c r="K25" s="17">
        <v>20</v>
      </c>
      <c r="L25" s="16" t="s">
        <v>244</v>
      </c>
      <c r="M25" s="16" t="s">
        <v>245</v>
      </c>
      <c r="N25" s="16" t="s">
        <v>344</v>
      </c>
      <c r="O25" s="29">
        <v>6.8</v>
      </c>
      <c r="P25" s="38">
        <v>6.2</v>
      </c>
      <c r="Q25" s="41">
        <f t="shared" si="1"/>
        <v>6.6</v>
      </c>
      <c r="R25" s="17">
        <v>6</v>
      </c>
      <c r="S25" s="42"/>
    </row>
    <row r="26" spans="2:19" ht="15">
      <c r="B26" s="17">
        <v>21</v>
      </c>
      <c r="C26" s="22" t="s">
        <v>104</v>
      </c>
      <c r="D26" s="22" t="s">
        <v>99</v>
      </c>
      <c r="E26" s="22" t="s">
        <v>105</v>
      </c>
      <c r="F26" s="30">
        <v>7</v>
      </c>
      <c r="G26" s="28">
        <v>5.8</v>
      </c>
      <c r="H26" s="20">
        <f t="shared" si="0"/>
        <v>6.5</v>
      </c>
      <c r="I26" s="17">
        <v>6.1</v>
      </c>
      <c r="K26" s="17">
        <v>21</v>
      </c>
      <c r="L26" s="16" t="s">
        <v>345</v>
      </c>
      <c r="M26" s="16" t="s">
        <v>216</v>
      </c>
      <c r="N26" s="16" t="s">
        <v>108</v>
      </c>
      <c r="O26" s="29">
        <v>6.7</v>
      </c>
      <c r="P26" s="38">
        <v>5</v>
      </c>
      <c r="Q26" s="41">
        <f t="shared" si="1"/>
        <v>6</v>
      </c>
      <c r="R26" s="17">
        <v>5.4</v>
      </c>
      <c r="S26" s="42"/>
    </row>
    <row r="27" spans="2:19" ht="15">
      <c r="B27" s="17">
        <v>22</v>
      </c>
      <c r="C27" s="22" t="s">
        <v>90</v>
      </c>
      <c r="D27" s="22" t="s">
        <v>91</v>
      </c>
      <c r="E27" s="22" t="s">
        <v>92</v>
      </c>
      <c r="F27" s="30">
        <v>7</v>
      </c>
      <c r="G27" s="28">
        <v>5.4</v>
      </c>
      <c r="H27" s="20">
        <f t="shared" si="0"/>
        <v>6.4</v>
      </c>
      <c r="I27" s="17">
        <v>6.2</v>
      </c>
      <c r="K27" s="20">
        <v>22</v>
      </c>
      <c r="L27" s="16" t="s">
        <v>346</v>
      </c>
      <c r="M27" s="16" t="s">
        <v>347</v>
      </c>
      <c r="N27" s="16" t="s">
        <v>348</v>
      </c>
      <c r="O27" s="29">
        <v>6.3</v>
      </c>
      <c r="P27" s="38">
        <v>6.3</v>
      </c>
      <c r="Q27" s="41">
        <f t="shared" si="1"/>
        <v>6.3</v>
      </c>
      <c r="R27" s="17">
        <v>6.5</v>
      </c>
      <c r="S27" s="42"/>
    </row>
    <row r="28" spans="2:19" ht="15">
      <c r="B28" s="17">
        <v>23</v>
      </c>
      <c r="C28" s="22" t="s">
        <v>128</v>
      </c>
      <c r="D28" s="22" t="s">
        <v>129</v>
      </c>
      <c r="E28" s="22" t="s">
        <v>130</v>
      </c>
      <c r="F28" s="30">
        <v>7</v>
      </c>
      <c r="G28" s="28">
        <v>5.7</v>
      </c>
      <c r="H28" s="20">
        <f t="shared" si="0"/>
        <v>6.5</v>
      </c>
      <c r="I28" s="17">
        <v>6</v>
      </c>
      <c r="K28" s="17">
        <v>23</v>
      </c>
      <c r="L28" s="16" t="s">
        <v>349</v>
      </c>
      <c r="M28" s="16" t="s">
        <v>277</v>
      </c>
      <c r="N28" s="16" t="s">
        <v>350</v>
      </c>
      <c r="O28" s="29">
        <v>7</v>
      </c>
      <c r="P28" s="38">
        <v>5.2</v>
      </c>
      <c r="Q28" s="41">
        <f t="shared" si="1"/>
        <v>6.3</v>
      </c>
      <c r="R28" s="17">
        <v>6.1</v>
      </c>
      <c r="S28" s="42"/>
    </row>
    <row r="29" spans="2:19" ht="15">
      <c r="B29" s="17">
        <v>24</v>
      </c>
      <c r="C29" s="22" t="s">
        <v>112</v>
      </c>
      <c r="D29" s="22" t="s">
        <v>113</v>
      </c>
      <c r="E29" s="22" t="s">
        <v>114</v>
      </c>
      <c r="F29" s="30">
        <v>7</v>
      </c>
      <c r="G29" s="28">
        <v>5.1</v>
      </c>
      <c r="H29" s="20">
        <f t="shared" si="0"/>
        <v>6.2</v>
      </c>
      <c r="I29" s="17">
        <v>4.9</v>
      </c>
      <c r="K29" s="17">
        <v>24</v>
      </c>
      <c r="L29" s="16" t="s">
        <v>351</v>
      </c>
      <c r="M29" s="16" t="s">
        <v>293</v>
      </c>
      <c r="N29" s="16" t="s">
        <v>352</v>
      </c>
      <c r="O29" s="29">
        <v>6.8</v>
      </c>
      <c r="P29" s="38">
        <v>6.2</v>
      </c>
      <c r="Q29" s="41">
        <f t="shared" si="1"/>
        <v>6.6</v>
      </c>
      <c r="R29" s="17">
        <v>5.7</v>
      </c>
      <c r="S29" s="42"/>
    </row>
    <row r="30" spans="2:19" ht="15">
      <c r="B30" s="17">
        <v>25</v>
      </c>
      <c r="C30" s="22" t="s">
        <v>141</v>
      </c>
      <c r="D30" s="22" t="s">
        <v>142</v>
      </c>
      <c r="E30" s="22" t="s">
        <v>143</v>
      </c>
      <c r="F30" s="30">
        <v>6.5</v>
      </c>
      <c r="G30" s="28">
        <v>5.8</v>
      </c>
      <c r="H30" s="20">
        <f t="shared" si="0"/>
        <v>6.2</v>
      </c>
      <c r="I30" s="17">
        <v>6.1</v>
      </c>
      <c r="K30" s="20">
        <v>25</v>
      </c>
      <c r="L30" s="16" t="s">
        <v>353</v>
      </c>
      <c r="M30" s="16" t="s">
        <v>217</v>
      </c>
      <c r="N30" s="16" t="s">
        <v>218</v>
      </c>
      <c r="O30" s="29">
        <v>6.5</v>
      </c>
      <c r="P30" s="38">
        <v>6</v>
      </c>
      <c r="Q30" s="41">
        <f t="shared" si="1"/>
        <v>6.3</v>
      </c>
      <c r="R30" s="17">
        <v>5.9</v>
      </c>
      <c r="S30" s="42"/>
    </row>
    <row r="31" spans="2:19" ht="15">
      <c r="B31" s="17">
        <v>26</v>
      </c>
      <c r="C31" s="22" t="s">
        <v>120</v>
      </c>
      <c r="D31" s="22" t="s">
        <v>121</v>
      </c>
      <c r="E31" s="22" t="s">
        <v>122</v>
      </c>
      <c r="F31" s="30">
        <v>6.4</v>
      </c>
      <c r="G31" s="28">
        <v>6</v>
      </c>
      <c r="H31" s="20">
        <f t="shared" si="0"/>
        <v>6.2</v>
      </c>
      <c r="I31" s="17">
        <v>6.1</v>
      </c>
      <c r="K31" s="17">
        <v>26</v>
      </c>
      <c r="L31" s="16" t="s">
        <v>354</v>
      </c>
      <c r="M31" s="16" t="s">
        <v>248</v>
      </c>
      <c r="N31" s="16" t="s">
        <v>355</v>
      </c>
      <c r="O31" s="29">
        <v>6.9</v>
      </c>
      <c r="P31" s="38">
        <v>6.2</v>
      </c>
      <c r="Q31" s="41">
        <f t="shared" si="1"/>
        <v>6.6</v>
      </c>
      <c r="R31" s="17">
        <v>5.9</v>
      </c>
      <c r="S31" s="42"/>
    </row>
    <row r="32" spans="2:19" ht="15">
      <c r="B32" s="17">
        <v>27</v>
      </c>
      <c r="C32" s="22" t="s">
        <v>144</v>
      </c>
      <c r="D32" s="22" t="s">
        <v>145</v>
      </c>
      <c r="E32" s="22" t="s">
        <v>146</v>
      </c>
      <c r="F32" s="30">
        <v>7</v>
      </c>
      <c r="G32" s="28">
        <v>5.5</v>
      </c>
      <c r="H32" s="20">
        <f t="shared" si="0"/>
        <v>6.4</v>
      </c>
      <c r="I32" s="17">
        <v>6.2</v>
      </c>
      <c r="K32" s="17">
        <v>27</v>
      </c>
      <c r="L32" s="16" t="s">
        <v>356</v>
      </c>
      <c r="M32" s="16" t="s">
        <v>295</v>
      </c>
      <c r="N32" s="16" t="s">
        <v>357</v>
      </c>
      <c r="O32" s="29">
        <v>6.6</v>
      </c>
      <c r="P32" s="38">
        <v>5.2</v>
      </c>
      <c r="Q32" s="41">
        <f t="shared" si="1"/>
        <v>6</v>
      </c>
      <c r="R32" s="17">
        <v>5.7</v>
      </c>
      <c r="S32" s="42"/>
    </row>
    <row r="33" spans="2:19" ht="15">
      <c r="B33" s="17">
        <v>28</v>
      </c>
      <c r="C33" s="22" t="s">
        <v>123</v>
      </c>
      <c r="D33" s="22" t="s">
        <v>124</v>
      </c>
      <c r="E33" s="22" t="s">
        <v>125</v>
      </c>
      <c r="F33" s="30">
        <v>6.8</v>
      </c>
      <c r="G33" s="28">
        <v>5.8</v>
      </c>
      <c r="H33" s="20">
        <f t="shared" si="0"/>
        <v>6.4</v>
      </c>
      <c r="I33" s="17">
        <v>5.8</v>
      </c>
      <c r="K33" s="20">
        <v>28</v>
      </c>
      <c r="L33" s="16" t="s">
        <v>358</v>
      </c>
      <c r="M33" s="16" t="s">
        <v>288</v>
      </c>
      <c r="N33" s="16" t="s">
        <v>289</v>
      </c>
      <c r="O33" s="29">
        <v>7</v>
      </c>
      <c r="P33" s="38">
        <v>5.4</v>
      </c>
      <c r="Q33" s="41">
        <f t="shared" si="1"/>
        <v>6.4</v>
      </c>
      <c r="R33" s="17">
        <v>5.2</v>
      </c>
      <c r="S33" s="42"/>
    </row>
    <row r="34" spans="2:19" ht="15">
      <c r="B34" s="17">
        <v>29</v>
      </c>
      <c r="C34" s="22" t="s">
        <v>147</v>
      </c>
      <c r="D34" s="22" t="s">
        <v>148</v>
      </c>
      <c r="E34" s="22" t="s">
        <v>149</v>
      </c>
      <c r="F34" s="30">
        <v>6.9</v>
      </c>
      <c r="G34" s="28">
        <v>5.8</v>
      </c>
      <c r="H34" s="20">
        <f t="shared" si="0"/>
        <v>6.5</v>
      </c>
      <c r="I34" s="17">
        <v>5.8</v>
      </c>
      <c r="K34" s="17">
        <v>29</v>
      </c>
      <c r="L34" s="16" t="s">
        <v>359</v>
      </c>
      <c r="M34" s="16" t="s">
        <v>298</v>
      </c>
      <c r="N34" s="16" t="s">
        <v>360</v>
      </c>
      <c r="O34" s="29">
        <v>6.8</v>
      </c>
      <c r="P34" s="38">
        <v>5.2</v>
      </c>
      <c r="Q34" s="41">
        <f t="shared" si="1"/>
        <v>6.2</v>
      </c>
      <c r="R34" s="17">
        <v>6.2</v>
      </c>
      <c r="S34" s="42"/>
    </row>
    <row r="35" spans="2:19" ht="15">
      <c r="B35" s="17">
        <v>30</v>
      </c>
      <c r="C35" s="22" t="s">
        <v>107</v>
      </c>
      <c r="D35" s="22" t="s">
        <v>126</v>
      </c>
      <c r="E35" s="22" t="s">
        <v>127</v>
      </c>
      <c r="F35" s="30">
        <v>6.6</v>
      </c>
      <c r="G35" s="28">
        <v>5.8</v>
      </c>
      <c r="H35" s="20">
        <f t="shared" si="0"/>
        <v>6.3</v>
      </c>
      <c r="I35" s="17">
        <v>6</v>
      </c>
      <c r="K35" s="17">
        <v>30</v>
      </c>
      <c r="L35" s="16" t="s">
        <v>361</v>
      </c>
      <c r="M35" s="16" t="s">
        <v>301</v>
      </c>
      <c r="N35" s="16" t="s">
        <v>362</v>
      </c>
      <c r="O35" s="29">
        <v>6.8</v>
      </c>
      <c r="P35" s="38">
        <v>6</v>
      </c>
      <c r="Q35" s="41">
        <f t="shared" si="1"/>
        <v>6.5</v>
      </c>
      <c r="R35" s="17">
        <v>6.1</v>
      </c>
      <c r="S35" s="42"/>
    </row>
    <row r="36" spans="2:19" ht="15">
      <c r="B36" s="17">
        <v>31</v>
      </c>
      <c r="C36" s="22" t="s">
        <v>76</v>
      </c>
      <c r="D36" s="22" t="s">
        <v>131</v>
      </c>
      <c r="E36" s="22" t="s">
        <v>132</v>
      </c>
      <c r="F36" s="30">
        <v>6.7</v>
      </c>
      <c r="G36" s="28">
        <v>6.3</v>
      </c>
      <c r="H36" s="20">
        <f t="shared" si="0"/>
        <v>6.5</v>
      </c>
      <c r="I36" s="17">
        <v>6.3</v>
      </c>
      <c r="K36" s="20">
        <v>31</v>
      </c>
      <c r="L36" s="16" t="s">
        <v>363</v>
      </c>
      <c r="M36" s="16" t="s">
        <v>250</v>
      </c>
      <c r="N36" s="16" t="s">
        <v>364</v>
      </c>
      <c r="O36" s="29">
        <v>6.6</v>
      </c>
      <c r="P36" s="38">
        <v>6.5</v>
      </c>
      <c r="Q36" s="41">
        <f t="shared" si="1"/>
        <v>6.6</v>
      </c>
      <c r="R36" s="17">
        <v>6.1</v>
      </c>
      <c r="S36" s="42"/>
    </row>
    <row r="37" spans="2:19" ht="15">
      <c r="B37" s="17">
        <v>32</v>
      </c>
      <c r="C37" s="22" t="s">
        <v>115</v>
      </c>
      <c r="D37" s="22" t="s">
        <v>116</v>
      </c>
      <c r="E37" s="22" t="s">
        <v>100</v>
      </c>
      <c r="F37" s="30">
        <v>6.8</v>
      </c>
      <c r="G37" s="28">
        <v>6.1</v>
      </c>
      <c r="H37" s="20">
        <f t="shared" si="0"/>
        <v>6.5</v>
      </c>
      <c r="I37" s="17">
        <v>5.7</v>
      </c>
      <c r="K37" s="17">
        <v>32</v>
      </c>
      <c r="L37" s="16" t="s">
        <v>365</v>
      </c>
      <c r="M37" s="16" t="s">
        <v>252</v>
      </c>
      <c r="N37" s="16" t="s">
        <v>366</v>
      </c>
      <c r="O37" s="29">
        <v>6.9</v>
      </c>
      <c r="P37" s="38">
        <v>6</v>
      </c>
      <c r="Q37" s="41">
        <f t="shared" si="1"/>
        <v>6.5</v>
      </c>
      <c r="R37" s="17">
        <v>5.6</v>
      </c>
      <c r="S37" s="42"/>
    </row>
    <row r="38" spans="2:19" ht="15">
      <c r="B38" s="17">
        <v>33</v>
      </c>
      <c r="C38" s="22" t="s">
        <v>109</v>
      </c>
      <c r="D38" s="22" t="s">
        <v>110</v>
      </c>
      <c r="E38" s="22" t="s">
        <v>111</v>
      </c>
      <c r="F38" s="30">
        <v>6.6</v>
      </c>
      <c r="G38" s="28">
        <v>5.1</v>
      </c>
      <c r="H38" s="20">
        <f t="shared" si="0"/>
        <v>6</v>
      </c>
      <c r="I38" s="17">
        <v>5.4</v>
      </c>
      <c r="K38" s="17">
        <v>33</v>
      </c>
      <c r="L38" s="16" t="s">
        <v>367</v>
      </c>
      <c r="M38" s="16" t="s">
        <v>254</v>
      </c>
      <c r="N38" s="16" t="s">
        <v>368</v>
      </c>
      <c r="O38" s="29">
        <v>7</v>
      </c>
      <c r="P38" s="38">
        <v>6.2</v>
      </c>
      <c r="Q38" s="41">
        <f t="shared" si="1"/>
        <v>6.7</v>
      </c>
      <c r="R38" s="17">
        <v>5</v>
      </c>
      <c r="S38" s="42"/>
    </row>
    <row r="39" spans="11:19" ht="15">
      <c r="K39" s="20">
        <v>34</v>
      </c>
      <c r="L39" s="16" t="s">
        <v>369</v>
      </c>
      <c r="M39" s="16" t="s">
        <v>304</v>
      </c>
      <c r="N39" s="16" t="s">
        <v>329</v>
      </c>
      <c r="O39" s="29">
        <v>6.5</v>
      </c>
      <c r="P39" s="38">
        <v>5.5</v>
      </c>
      <c r="Q39" s="41">
        <f t="shared" si="1"/>
        <v>6.1</v>
      </c>
      <c r="R39" s="17">
        <v>6.9</v>
      </c>
      <c r="S39" s="42"/>
    </row>
    <row r="40" spans="11:19" ht="15">
      <c r="K40" s="17">
        <v>35</v>
      </c>
      <c r="L40" s="16" t="s">
        <v>370</v>
      </c>
      <c r="M40" s="16" t="s">
        <v>270</v>
      </c>
      <c r="N40" s="16" t="s">
        <v>371</v>
      </c>
      <c r="O40" s="29">
        <v>6.7</v>
      </c>
      <c r="P40" s="38">
        <v>6</v>
      </c>
      <c r="Q40" s="41">
        <f aca="true" t="shared" si="2" ref="Q40:Q45">ROUND(ROUND(O40*0.6,2)+ROUND(P40*0.4,2),1)</f>
        <v>6.4</v>
      </c>
      <c r="R40" s="17">
        <v>6.4</v>
      </c>
      <c r="S40" s="42"/>
    </row>
    <row r="41" spans="11:19" ht="15">
      <c r="K41" s="17">
        <v>36</v>
      </c>
      <c r="L41" s="16" t="s">
        <v>372</v>
      </c>
      <c r="M41" s="16" t="s">
        <v>110</v>
      </c>
      <c r="N41" s="16" t="s">
        <v>220</v>
      </c>
      <c r="O41" s="29">
        <v>6.9</v>
      </c>
      <c r="P41" s="38">
        <v>5.5</v>
      </c>
      <c r="Q41" s="41">
        <f t="shared" si="2"/>
        <v>6.3</v>
      </c>
      <c r="R41" s="17">
        <v>4.8</v>
      </c>
      <c r="S41" s="42"/>
    </row>
    <row r="42" spans="11:19" ht="15">
      <c r="K42" s="20">
        <v>37</v>
      </c>
      <c r="L42" s="16" t="s">
        <v>373</v>
      </c>
      <c r="M42" s="16" t="s">
        <v>233</v>
      </c>
      <c r="N42" s="16" t="s">
        <v>234</v>
      </c>
      <c r="O42" s="29">
        <v>6.3</v>
      </c>
      <c r="P42" s="38">
        <v>5.9</v>
      </c>
      <c r="Q42" s="41">
        <f t="shared" si="2"/>
        <v>6.1</v>
      </c>
      <c r="R42" s="17">
        <v>6</v>
      </c>
      <c r="S42" s="42"/>
    </row>
    <row r="43" spans="11:19" ht="15">
      <c r="K43" s="17">
        <v>38</v>
      </c>
      <c r="L43" s="16" t="s">
        <v>374</v>
      </c>
      <c r="M43" s="16" t="s">
        <v>273</v>
      </c>
      <c r="N43" s="16" t="s">
        <v>375</v>
      </c>
      <c r="O43" s="29">
        <v>6.7</v>
      </c>
      <c r="P43" s="38">
        <v>6</v>
      </c>
      <c r="Q43" s="41">
        <f t="shared" si="2"/>
        <v>6.4</v>
      </c>
      <c r="R43" s="17">
        <v>7</v>
      </c>
      <c r="S43" s="42"/>
    </row>
    <row r="44" spans="11:19" ht="15">
      <c r="K44" s="17">
        <v>39</v>
      </c>
      <c r="L44" s="16" t="s">
        <v>376</v>
      </c>
      <c r="M44" s="16" t="s">
        <v>377</v>
      </c>
      <c r="N44" s="16" t="s">
        <v>378</v>
      </c>
      <c r="O44" s="29">
        <v>6.6</v>
      </c>
      <c r="P44" s="38">
        <v>6.3</v>
      </c>
      <c r="Q44" s="41">
        <f t="shared" si="2"/>
        <v>6.5</v>
      </c>
      <c r="R44" s="17">
        <v>6.1</v>
      </c>
      <c r="S44" s="42"/>
    </row>
    <row r="45" spans="11:19" ht="15">
      <c r="K45" s="20">
        <v>40</v>
      </c>
      <c r="L45" s="16" t="s">
        <v>221</v>
      </c>
      <c r="M45" s="16" t="s">
        <v>222</v>
      </c>
      <c r="N45" s="16" t="s">
        <v>223</v>
      </c>
      <c r="O45" s="29">
        <v>6.7</v>
      </c>
      <c r="P45" s="38">
        <v>6.2</v>
      </c>
      <c r="Q45" s="41">
        <f t="shared" si="2"/>
        <v>6.5</v>
      </c>
      <c r="R45" s="17">
        <v>5.7</v>
      </c>
      <c r="S45" s="42"/>
    </row>
  </sheetData>
  <sheetProtection/>
  <mergeCells count="2">
    <mergeCell ref="C5:E5"/>
    <mergeCell ref="L5:N5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RLillo</dc:creator>
  <cp:keywords/>
  <dc:description/>
  <cp:lastModifiedBy>admision</cp:lastModifiedBy>
  <cp:lastPrinted>2009-11-16T19:01:06Z</cp:lastPrinted>
  <dcterms:created xsi:type="dcterms:W3CDTF">2009-05-19T15:17:07Z</dcterms:created>
  <dcterms:modified xsi:type="dcterms:W3CDTF">2009-11-27T12:49:06Z</dcterms:modified>
  <cp:category/>
  <cp:version/>
  <cp:contentType/>
  <cp:contentStatus/>
</cp:coreProperties>
</file>